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90" yWindow="65386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<sst xmlns="http://schemas.openxmlformats.org/spreadsheetml/2006/main" count="1242" uniqueCount="928">
  <si>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</si>
  <si>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</si>
  <si>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</si>
  <si>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</si>
  <si>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</si>
  <si>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</si>
  <si>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</si>
  <si>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</si>
  <si>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</si>
  <si>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</si>
  <si>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</si>
  <si>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</si>
  <si>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</si>
  <si>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</si>
  <si>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</si>
  <si>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</si>
  <si>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</si>
  <si>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</si>
  <si>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</si>
  <si>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</si>
  <si>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</si>
  <si>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</si>
  <si>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</si>
  <si>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</si>
  <si>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</si>
  <si>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</si>
  <si>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</si>
  <si>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</si>
  <si>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</si>
  <si>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</si>
  <si>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</si>
  <si>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</si>
  <si>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</si>
  <si>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</si>
  <si>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</si>
  <si>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</si>
  <si>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</si>
  <si>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</si>
  <si>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</si>
  <si>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</si>
  <si>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</si>
  <si>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</si>
  <si>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</si>
  <si>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</si>
  <si>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</si>
  <si>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</si>
  <si>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</si>
  <si>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</si>
  <si>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</si>
  <si>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</si>
  <si>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</si>
  <si>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</si>
  <si>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</si>
  <si>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</si>
  <si>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</si>
  <si>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</si>
  <si>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</si>
  <si>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</si>
  <si>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</si>
  <si>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</si>
  <si>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</si>
  <si>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</si>
  <si>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</si>
  <si>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</si>
  <si>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</si>
  <si>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</si>
  <si>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</si>
  <si>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</si>
  <si>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</si>
  <si>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</si>
  <si>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</si>
  <si>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</si>
  <si>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</si>
  <si>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</si>
  <si>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</si>
  <si>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</si>
  <si>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</si>
  <si>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</si>
  <si>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</si>
  <si>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</si>
  <si>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</si>
  <si>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</si>
  <si>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</si>
  <si>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</si>
  <si>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</si>
  <si>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</si>
  <si>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</si>
  <si>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</si>
  <si>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</si>
  <si>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</si>
  <si>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</si>
  <si>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</si>
  <si>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</si>
  <si>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</si>
  <si>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</si>
  <si>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</si>
  <si>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</si>
  <si>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</si>
  <si>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</si>
  <si>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</si>
  <si>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</si>
  <si>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</si>
  <si>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</si>
  <si>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</si>
  <si>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</si>
  <si>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</si>
  <si>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</si>
  <si>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</si>
  <si>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</si>
  <si>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</si>
  <si>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</si>
  <si>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</si>
  <si>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</si>
  <si>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</si>
  <si>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</si>
  <si>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</si>
  <si>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</si>
  <si>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</si>
  <si>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</si>
  <si>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</si>
  <si>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</si>
  <si>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</si>
  <si>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</si>
  <si>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</si>
  <si>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</si>
  <si>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</si>
  <si>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</si>
  <si>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</si>
  <si>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</si>
  <si>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1.1.2016 - 30.6.2017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</si>
  <si>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</si>
  <si>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</si>
  <si>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</si>
  <si>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</si>
  <si>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</si>
  <si>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</si>
  <si>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</si>
  <si>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</si>
  <si>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</si>
  <si>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</si>
  <si>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</si>
  <si>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</si>
  <si>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</si>
  <si>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</si>
  <si>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</si>
  <si>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</si>
  <si>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</si>
  <si>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</si>
  <si>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</si>
  <si>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</si>
  <si>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</si>
  <si>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</si>
  <si>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</si>
  <si>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</si>
  <si>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</si>
  <si>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</si>
  <si>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</si>
  <si>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</si>
  <si>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</si>
  <si>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</si>
  <si>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</si>
  <si>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</si>
  <si>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</si>
  <si>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</si>
  <si>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</si>
  <si>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</si>
  <si>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</si>
  <si>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</si>
  <si>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</si>
  <si>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</si>
  <si>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</si>
  <si>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</si>
  <si>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</si>
  <si>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</si>
  <si>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</si>
  <si>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</si>
  <si>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</si>
  <si>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</si>
  <si>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</si>
  <si>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</si>
  <si>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</si>
  <si>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</si>
  <si>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</si>
  <si>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</si>
  <si>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</si>
  <si>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</si>
  <si>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</si>
  <si>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</si>
  <si>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</si>
  <si>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</si>
  <si>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</si>
  <si>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</si>
  <si>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</si>
  <si>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</si>
  <si>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</si>
  <si>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</si>
  <si>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</si>
  <si>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</si>
  <si>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</si>
  <si>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</si>
  <si>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</si>
  <si>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</si>
  <si>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</si>
  <si>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</si>
  <si>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</si>
  <si>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</si>
  <si>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</si>
  <si>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</si>
  <si>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</si>
  <si>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</si>
  <si>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</si>
  <si>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</si>
  <si>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</si>
  <si>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</si>
  <si>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</si>
  <si>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</si>
  <si>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</si>
  <si>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</si>
  <si>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</si>
  <si>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</si>
  <si>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</si>
  <si>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</si>
  <si>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</si>
  <si>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</si>
  <si>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</si>
  <si>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</si>
  <si>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</si>
  <si>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</si>
  <si>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</si>
  <si>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</si>
  <si>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</si>
  <si>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</si>
  <si>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</si>
  <si>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</si>
  <si>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</si>
  <si>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</si>
  <si>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</si>
  <si>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 xml:space="preserve">STP akciová spoločnosť Michalovce, nevykonávala žiadnu hospodársku činnosť. V 1. polroku 2017 prenajímala časť priestorov v svojej administratívnej budove. Príjmy z prenájmu za I. polrok 2017 boli vo výške 15 336,10 €, náklady celkom  11577,65 €, zisk 3758,45 €. </t>
  </si>
  <si>
    <t xml:space="preserve">Počas l. pollroku 2017 nedošlo k žiadnym obchodom so spriaznenými osobami.  </t>
  </si>
  <si>
    <t>bez zmeny</t>
  </si>
  <si>
    <t>žiadne obchody neboli uskutočnené.</t>
  </si>
  <si>
    <t>Predstavenstvo STP akciová spoločnosť Michalovce týmto vyhlasuje, že podľa našich najlepších znalosti poskytuje priebežná účtovná závierka vypracovaná v súlade s osobitnýnmi predpismi pravdivý a verný obraz aktív, pasív, finančnej situácie a hospodárskeho výsledku emitenta a že uvedená priebežná správa obsahuje verný porehľad informácii podľa odseku 9 § 35 zákona o burze.               Dušan Gožo, predseda predstavenstva,   Jozefína Gožová, člen predstavenstva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</si>
  <si>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</si>
  <si>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</si>
  <si>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</si>
  <si>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</si>
  <si>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</si>
  <si>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</si>
  <si>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</si>
  <si>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</si>
  <si>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</si>
  <si>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</si>
  <si>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</si>
  <si>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</si>
  <si>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</si>
  <si>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</si>
  <si>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</si>
  <si>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</si>
  <si>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</si>
  <si>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</si>
  <si>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</si>
  <si>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</si>
  <si>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</si>
  <si>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</si>
  <si>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</si>
  <si>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</si>
  <si>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</si>
  <si>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</si>
  <si>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</si>
  <si>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</si>
  <si>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</si>
  <si>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</si>
  <si>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</si>
  <si>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</si>
  <si>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</si>
  <si>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</si>
  <si>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</si>
  <si>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</si>
  <si>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</si>
  <si>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</si>
  <si>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</si>
  <si>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</si>
  <si>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</si>
  <si>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</si>
  <si>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</si>
  <si>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</si>
  <si>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</si>
  <si>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</si>
  <si>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</si>
  <si>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</si>
  <si>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</si>
  <si>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</si>
  <si>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</si>
  <si>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</si>
  <si>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</si>
  <si>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</si>
  <si>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</si>
  <si>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</si>
  <si>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</si>
  <si>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</si>
  <si>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</si>
  <si>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</si>
  <si>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</si>
  <si>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</si>
  <si>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</si>
  <si>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</si>
  <si>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</si>
  <si>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</si>
  <si>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</si>
  <si>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</si>
  <si>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</si>
  <si>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</si>
  <si>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</si>
  <si>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</si>
  <si>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</si>
  <si>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</si>
  <si>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</si>
  <si>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</si>
  <si>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</si>
  <si>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</si>
  <si>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</si>
  <si>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</si>
  <si>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</si>
  <si>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</si>
  <si>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</si>
  <si>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</si>
  <si>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</si>
  <si>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</si>
  <si>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</si>
  <si>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</si>
  <si>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</si>
  <si>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</si>
  <si>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</si>
  <si>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</si>
  <si>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</si>
  <si>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</si>
  <si>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</si>
  <si>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</si>
  <si>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</si>
  <si>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</si>
  <si>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</si>
  <si>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</si>
  <si>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</si>
  <si>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</si>
  <si>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</si>
  <si>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</si>
  <si>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</si>
  <si>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</si>
  <si>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</si>
  <si>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</si>
  <si>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</si>
  <si>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</si>
  <si>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</si>
  <si>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</si>
  <si>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</si>
  <si>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</si>
  <si>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</si>
  <si>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</si>
  <si>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</si>
  <si>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</si>
  <si>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</si>
  <si>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</si>
  <si>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</si>
  <si>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</si>
  <si>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</si>
  <si>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</si>
  <si>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</si>
  <si>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</si>
  <si>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</si>
  <si>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</si>
  <si>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</si>
  <si>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</si>
  <si>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</si>
  <si>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</si>
  <si>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</si>
  <si>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</si>
  <si>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</si>
  <si>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</si>
  <si>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</si>
  <si>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</si>
  <si>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</si>
  <si>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</si>
  <si>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</si>
  <si>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</si>
  <si>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</si>
  <si>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</si>
  <si>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</si>
  <si>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</si>
  <si>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</si>
  <si>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</si>
  <si>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</si>
  <si>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</si>
  <si>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</si>
  <si>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</si>
  <si>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</si>
  <si>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</si>
  <si>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</si>
  <si>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</si>
  <si>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</si>
  <si>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</si>
  <si>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</si>
  <si>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</si>
  <si>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</si>
  <si>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</si>
  <si>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</si>
  <si>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</si>
  <si>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</si>
  <si>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</si>
  <si>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</si>
  <si>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</si>
  <si>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</si>
  <si>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</si>
  <si>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</si>
  <si>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</si>
  <si>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</si>
  <si>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</si>
  <si>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</si>
  <si>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</si>
  <si>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</si>
  <si>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</si>
  <si>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</si>
  <si>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</si>
  <si>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</si>
  <si>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</si>
  <si>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</si>
  <si>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</si>
  <si>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</si>
  <si>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</si>
  <si>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</si>
  <si>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POLOŽKA</t>
  </si>
  <si>
    <t>Výsledok hospodárenia z finančnej činnosti</t>
  </si>
  <si>
    <t>Ostatné kapitálové fondy</t>
  </si>
  <si>
    <t>Výsledok hospodárenia minulých rokov</t>
  </si>
  <si>
    <t>Zostavená za obdobie: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</si>
  <si>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</si>
  <si>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</si>
  <si>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</si>
  <si>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</si>
  <si>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</si>
  <si>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</si>
  <si>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</si>
  <si>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</si>
  <si>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</si>
  <si>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</si>
  <si>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</si>
  <si>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</si>
  <si>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</si>
  <si>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</si>
  <si>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</si>
  <si>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</si>
  <si>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</si>
  <si>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</si>
  <si>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</si>
  <si>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</si>
  <si>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</si>
  <si>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</si>
  <si>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</si>
  <si>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</si>
  <si>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</si>
  <si>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</si>
  <si>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</si>
  <si>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</si>
  <si>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</si>
  <si>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</si>
  <si>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</si>
  <si>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</si>
  <si>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</si>
  <si>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</si>
  <si>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</si>
  <si>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</si>
  <si>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</si>
  <si>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</si>
  <si>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</si>
  <si>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</si>
  <si>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</si>
  <si>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</si>
  <si>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</si>
  <si>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</si>
  <si>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</si>
  <si>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</si>
  <si>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</si>
  <si>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</si>
  <si>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</si>
  <si>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</si>
  <si>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</si>
  <si>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</si>
  <si>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</si>
  <si>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</si>
  <si>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</si>
  <si>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1. zabezpečenie inžinierskej, projektovej, konzultačnej, poradenskej, dodávateľskej a obchodnej činnosti a služieb v tuzemsku a zahraniči, 2. projektová činnosť v investičnej výstavbe. 3. sprostredkovateľská činnosť v oblasti stavebnej výroby, 4. ostatné služby pre obyvateľstvo</t>
  </si>
  <si>
    <t>SAS</t>
  </si>
  <si>
    <t>nie</t>
  </si>
  <si>
    <t>Predstavestvo STP akciová spoločnosť Michalovce týmto vyhlasuje, že  polročná správa nebola overená auditorom.</t>
  </si>
  <si>
    <t>nebola overená</t>
  </si>
  <si>
    <t>x</t>
  </si>
  <si>
    <t>Dušan Gožo, predseda predstavenstva</t>
  </si>
  <si>
    <t>1.1.2017 - 30.6.2017</t>
  </si>
  <si>
    <t>1.1.2016 - 31.12.2016</t>
  </si>
  <si>
    <t>1.1.2017 -30.6.2017</t>
  </si>
  <si>
    <t>1.1.2016-30.6.2016</t>
  </si>
  <si>
    <t>1.1.2017-30.6.2017</t>
  </si>
  <si>
    <t>1.1.2016-31.12.2016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</si>
  <si>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</si>
  <si>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</si>
  <si>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</si>
  <si>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</si>
  <si>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</si>
  <si>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</si>
  <si>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</si>
  <si>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</si>
  <si>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</si>
  <si>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</si>
  <si>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</si>
  <si>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</si>
  <si>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</si>
  <si>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</si>
  <si>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</si>
  <si>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</si>
  <si>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</si>
  <si>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</si>
  <si>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</si>
  <si>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</si>
  <si>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</si>
  <si>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</si>
  <si>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</si>
  <si>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</si>
  <si>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</si>
  <si>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</si>
  <si>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</si>
  <si>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</si>
  <si>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</si>
  <si>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</si>
  <si>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</si>
  <si>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</si>
  <si>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</si>
  <si>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</si>
  <si>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</si>
  <si>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</si>
  <si>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</si>
  <si>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</si>
  <si>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</si>
  <si>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</si>
  <si>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</si>
  <si>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</si>
  <si>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</si>
  <si>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</si>
  <si>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</si>
  <si>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</si>
  <si>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</si>
  <si>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</si>
  <si>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</si>
  <si>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</si>
  <si>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</si>
  <si>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</si>
  <si>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</si>
  <si>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</si>
  <si>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</si>
  <si>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</si>
  <si>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</si>
  <si>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</si>
  <si>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</si>
  <si>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</si>
  <si>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</si>
  <si>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</si>
  <si>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</si>
  <si>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</si>
  <si>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</si>
  <si>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</si>
  <si>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</si>
  <si>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</si>
  <si>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</si>
  <si>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</si>
  <si>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</si>
  <si>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</si>
  <si>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</si>
  <si>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</si>
  <si>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</si>
  <si>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</si>
  <si>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</si>
  <si>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</si>
  <si>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</si>
  <si>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</si>
  <si>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</si>
  <si>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</si>
  <si>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</si>
  <si>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</si>
  <si>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</si>
  <si>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</si>
  <si>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</si>
  <si>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</si>
  <si>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</si>
  <si>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</si>
  <si>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</si>
  <si>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</si>
  <si>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</si>
  <si>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</si>
  <si>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</si>
  <si>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</si>
  <si>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</si>
  <si>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</si>
  <si>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</si>
  <si>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</si>
  <si>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</si>
  <si>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</si>
  <si>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</si>
  <si>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</si>
  <si>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</si>
  <si>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</si>
  <si>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</si>
  <si>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</si>
  <si>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</si>
  <si>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</si>
  <si>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</si>
  <si>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</si>
  <si>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</si>
  <si>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</si>
  <si>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158862</t>
  </si>
  <si>
    <t>Fond národného majetku SR, Bratislava</t>
  </si>
  <si>
    <t>oznámenie uverejnené v denníku Pravda dňa 19.9.2017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</si>
  <si>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</si>
  <si>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</si>
  <si>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</si>
  <si>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</si>
  <si>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</si>
  <si>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</si>
  <si>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</si>
  <si>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</si>
  <si>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</si>
  <si>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</si>
  <si>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</si>
  <si>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</si>
  <si>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</si>
  <si>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</si>
  <si>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</si>
  <si>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</si>
  <si>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</si>
  <si>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</si>
  <si>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</si>
  <si>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</si>
  <si>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</si>
  <si>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</si>
  <si>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</si>
  <si>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</si>
  <si>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</si>
  <si>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</si>
  <si>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</si>
  <si>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</si>
  <si>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</si>
  <si>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</si>
  <si>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</si>
  <si>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</si>
  <si>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</si>
  <si>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</si>
  <si>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</si>
  <si>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</si>
  <si>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</si>
  <si>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</si>
  <si>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</si>
  <si>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</si>
  <si>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</si>
  <si>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</si>
  <si>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</si>
  <si>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</si>
  <si>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</si>
  <si>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</si>
  <si>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</si>
  <si>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</si>
  <si>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</si>
  <si>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</si>
  <si>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</si>
  <si>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</si>
  <si>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</si>
  <si>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</si>
  <si>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</si>
  <si>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</si>
  <si>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</si>
  <si>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</si>
  <si>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</si>
  <si>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</si>
  <si>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</si>
  <si>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</si>
  <si>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</si>
  <si>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</si>
  <si>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</si>
  <si>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</si>
  <si>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</si>
  <si>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</si>
  <si>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</si>
  <si>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</si>
  <si>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</si>
  <si>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</si>
  <si>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</si>
  <si>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</si>
  <si>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</si>
  <si>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</si>
  <si>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</si>
  <si>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</si>
  <si>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</si>
  <si>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</si>
  <si>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</si>
  <si>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097900BHFM0000075958</t>
  </si>
  <si>
    <t>STP akciová spoločnosť Michalovce</t>
  </si>
  <si>
    <t>Okružná 46</t>
  </si>
  <si>
    <t>07101</t>
  </si>
  <si>
    <t>Michalovce</t>
  </si>
  <si>
    <t>Jozefína Gožová</t>
  </si>
  <si>
    <t>0905593356</t>
  </si>
  <si>
    <t>gozova@stpmi.sk</t>
  </si>
  <si>
    <t>www.stpmi.sk</t>
  </si>
  <si>
    <t>1.4.1992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</si>
  <si>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</si>
  <si>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</si>
  <si>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</si>
  <si>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</si>
  <si>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</si>
  <si>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</si>
  <si>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</si>
  <si>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</si>
  <si>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</si>
  <si>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</si>
  <si>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</si>
  <si>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</si>
  <si>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</si>
  <si>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</si>
  <si>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</si>
  <si>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</si>
  <si>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</si>
  <si>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</si>
  <si>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</si>
  <si>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</si>
  <si>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</si>
  <si>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</si>
  <si>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</si>
  <si>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</si>
  <si>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</si>
  <si>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</si>
  <si>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</si>
  <si>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</si>
  <si>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</si>
  <si>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</si>
  <si>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</si>
  <si>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</si>
  <si>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</si>
  <si>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</si>
  <si>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</si>
  <si>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</si>
  <si>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</si>
  <si>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</si>
  <si>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</si>
  <si>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</si>
  <si>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</si>
  <si>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</si>
  <si>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</si>
  <si>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</si>
  <si>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</si>
  <si>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</si>
  <si>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</si>
  <si>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</si>
  <si>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</si>
  <si>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</si>
  <si>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</si>
  <si>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</si>
  <si>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</si>
  <si>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</si>
  <si>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</si>
  <si>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</si>
  <si>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</si>
  <si>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</si>
  <si>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</si>
  <si>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</si>
  <si>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</si>
  <si>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</si>
  <si>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</si>
  <si>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</si>
  <si>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</si>
  <si>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</si>
  <si>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</si>
  <si>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</si>
  <si>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</si>
  <si>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</si>
  <si>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</si>
  <si>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</si>
  <si>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</si>
  <si>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</si>
  <si>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</si>
  <si>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</si>
  <si>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</si>
  <si>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</si>
  <si>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</si>
  <si>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</si>
  <si>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</si>
  <si>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</si>
  <si>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</si>
  <si>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</si>
  <si>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</si>
  <si>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</si>
  <si>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</si>
  <si>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</si>
  <si>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</si>
  <si>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</si>
  <si>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</si>
  <si>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</si>
  <si>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</si>
  <si>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</si>
  <si>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</si>
  <si>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</si>
  <si>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</si>
  <si>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</si>
  <si>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</si>
  <si>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</si>
  <si>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</si>
  <si>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</si>
  <si>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</si>
  <si>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</si>
  <si>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</si>
  <si>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</si>
  <si>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</si>
  <si>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</si>
  <si>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</si>
  <si>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</si>
  <si>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</si>
  <si>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</si>
  <si>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</si>
  <si>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</si>
  <si>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</si>
  <si>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</si>
  <si>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</si>
  <si>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</si>
  <si>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</si>
  <si>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</si>
  <si>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</si>
  <si>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</si>
  <si>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</si>
  <si>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</si>
  <si>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</si>
  <si>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</si>
  <si>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</si>
  <si>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</si>
  <si>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</si>
  <si>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</si>
  <si>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</si>
  <si>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</si>
  <si>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</si>
  <si>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</si>
  <si>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</si>
  <si>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</si>
  <si>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</si>
  <si>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</si>
  <si>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</si>
  <si>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</si>
  <si>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</si>
  <si>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</si>
  <si>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</si>
  <si>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</si>
  <si>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</si>
  <si>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</si>
  <si>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</si>
  <si>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</si>
  <si>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</si>
  <si>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</si>
  <si>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</si>
  <si>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</si>
  <si>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</si>
  <si>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</si>
  <si>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</si>
  <si>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</si>
  <si>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</si>
  <si>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</si>
  <si>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</si>
  <si>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</si>
  <si>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</si>
  <si>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</si>
  <si>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</si>
  <si>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</si>
  <si>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</si>
  <si>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</si>
  <si>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</si>
  <si>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</si>
  <si>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</si>
  <si>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</si>
  <si>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</si>
  <si>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</si>
  <si>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</si>
  <si>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</si>
  <si>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 xml:space="preserve"> porovnateľné predchádzajúce účtovné obdobie (30.6.)</t>
  </si>
  <si>
    <t>Bezprostredne predchádzajúce účtovné obdobie  (31.12.)</t>
  </si>
  <si>
    <t>Bezprostredne predchádzajúce účtovné obdobie (31.12.)</t>
  </si>
  <si>
    <t>2017</t>
  </si>
  <si>
    <t>31650058</t>
  </si>
  <si>
    <t>1.1.2017</t>
  </si>
  <si>
    <t>30.6.2017</t>
  </si>
  <si>
    <t>akciová spoločnosť</t>
  </si>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</sst>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1" borderId="5" applyNumberFormat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172" fontId="7" fillId="2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24" borderId="13" xfId="0" applyNumberFormat="1" applyFont="1" applyFill="1" applyBorder="1" applyAlignment="1" applyProtection="1">
      <alignment horizontal="left" vertical="center"/>
      <protection locked="0"/>
    </xf>
    <xf numFmtId="49" fontId="0" fillId="24" borderId="14" xfId="0" applyNumberFormat="1" applyFont="1" applyFill="1" applyBorder="1" applyAlignment="1" applyProtection="1">
      <alignment horizontal="left" vertical="center"/>
      <protection locked="0"/>
    </xf>
    <xf numFmtId="0" fontId="7" fillId="24" borderId="15" xfId="0" applyNumberFormat="1" applyFont="1" applyFill="1" applyBorder="1" applyAlignment="1" applyProtection="1">
      <alignment vertical="center" wrapText="1"/>
      <protection locked="0"/>
    </xf>
    <xf numFmtId="0" fontId="7" fillId="24" borderId="10" xfId="0" applyNumberFormat="1" applyFont="1" applyFill="1" applyBorder="1" applyAlignment="1" applyProtection="1">
      <alignment vertical="center" wrapText="1"/>
      <protection locked="0"/>
    </xf>
    <xf numFmtId="0" fontId="21" fillId="24" borderId="10" xfId="0" applyNumberFormat="1" applyFont="1" applyFill="1" applyBorder="1" applyAlignment="1" applyProtection="1">
      <alignment vertical="center" wrapText="1"/>
      <protection locked="0"/>
    </xf>
    <xf numFmtId="0" fontId="7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2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20" borderId="19" xfId="0" applyFont="1" applyFill="1" applyBorder="1" applyAlignment="1" applyProtection="1">
      <alignment horizontal="center" vertical="center" wrapText="1"/>
      <protection/>
    </xf>
    <xf numFmtId="49" fontId="13" fillId="2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2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2" fontId="7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25" borderId="0" xfId="0" applyFill="1" applyBorder="1" applyAlignment="1">
      <alignment/>
    </xf>
    <xf numFmtId="172" fontId="7" fillId="24" borderId="10" xfId="0" applyNumberFormat="1" applyFont="1" applyFill="1" applyBorder="1" applyAlignment="1" applyProtection="1">
      <alignment horizontal="center" vertical="center"/>
      <protection locked="0"/>
    </xf>
    <xf numFmtId="17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34" xfId="0" applyNumberFormat="1" applyFont="1" applyBorder="1" applyAlignment="1" applyProtection="1">
      <alignment horizontal="left" vertical="center" indent="2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8" fillId="2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24" borderId="22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/>
      <protection locked="0"/>
    </xf>
    <xf numFmtId="0" fontId="7" fillId="20" borderId="38" xfId="0" applyFont="1" applyFill="1" applyBorder="1" applyAlignment="1" applyProtection="1">
      <alignment horizontal="center" vertical="center" wrapText="1"/>
      <protection/>
    </xf>
    <xf numFmtId="0" fontId="7" fillId="20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49" fontId="0" fillId="24" borderId="13" xfId="0" applyNumberFormat="1" applyFont="1" applyFill="1" applyBorder="1" applyAlignment="1" applyProtection="1">
      <alignment vertical="center"/>
      <protection locked="0"/>
    </xf>
    <xf numFmtId="49" fontId="0" fillId="24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172" fontId="8" fillId="26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>
      <alignment/>
    </xf>
    <xf numFmtId="0" fontId="28" fillId="0" borderId="42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24" borderId="10" xfId="0" applyNumberFormat="1" applyFont="1" applyFill="1" applyBorder="1" applyAlignment="1" applyProtection="1">
      <alignment vertical="center"/>
      <protection locked="0"/>
    </xf>
    <xf numFmtId="172" fontId="7" fillId="26" borderId="10" xfId="0" applyNumberFormat="1" applyFont="1" applyFill="1" applyBorder="1" applyAlignment="1" applyProtection="1">
      <alignment horizontal="center" vertical="center"/>
      <protection locked="0"/>
    </xf>
    <xf numFmtId="172" fontId="7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vertical="center" wrapText="1" shrinkToFit="1"/>
      <protection/>
    </xf>
    <xf numFmtId="49" fontId="7" fillId="0" borderId="20" xfId="0" applyNumberFormat="1" applyFont="1" applyBorder="1" applyAlignment="1" applyProtection="1">
      <alignment vertical="center" wrapText="1" shrinkToFit="1"/>
      <protection/>
    </xf>
    <xf numFmtId="49" fontId="8" fillId="0" borderId="20" xfId="0" applyNumberFormat="1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2" fontId="8" fillId="26" borderId="10" xfId="0" applyNumberFormat="1" applyFont="1" applyFill="1" applyBorder="1" applyAlignment="1" applyProtection="1">
      <alignment horizontal="center" vertical="center"/>
      <protection/>
    </xf>
    <xf numFmtId="172" fontId="8" fillId="26" borderId="10" xfId="0" applyNumberFormat="1" applyFont="1" applyFill="1" applyBorder="1" applyAlignment="1" applyProtection="1">
      <alignment horizontal="center" vertical="center"/>
      <protection/>
    </xf>
    <xf numFmtId="172" fontId="13" fillId="26" borderId="1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72" fontId="7" fillId="24" borderId="1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0" fontId="0" fillId="24" borderId="10" xfId="0" applyNumberFormat="1" applyFont="1" applyFill="1" applyBorder="1" applyAlignment="1" applyProtection="1">
      <alignment vertical="center"/>
      <protection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13" fillId="26" borderId="10" xfId="0" applyNumberFormat="1" applyFont="1" applyFill="1" applyBorder="1" applyAlignment="1" applyProtection="1">
      <alignment horizontal="center" vertical="center" wrapText="1"/>
      <protection/>
    </xf>
    <xf numFmtId="172" fontId="13" fillId="26" borderId="10" xfId="0" applyNumberFormat="1" applyFont="1" applyFill="1" applyBorder="1" applyAlignment="1" applyProtection="1">
      <alignment horizontal="center" vertical="center" wrapText="1"/>
      <protection/>
    </xf>
    <xf numFmtId="172" fontId="13" fillId="26" borderId="10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Border="1" applyAlignment="1" applyProtection="1">
      <alignment vertical="top" wrapText="1"/>
      <protection/>
    </xf>
    <xf numFmtId="49" fontId="10" fillId="0" borderId="44" xfId="0" applyNumberFormat="1" applyFont="1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center"/>
      <protection/>
    </xf>
    <xf numFmtId="49" fontId="10" fillId="0" borderId="2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0" fillId="0" borderId="46" xfId="0" applyNumberFormat="1" applyFon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5" fillId="24" borderId="14" xfId="49" applyNumberForma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2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wrapText="1"/>
      <protection locked="0"/>
    </xf>
    <xf numFmtId="49" fontId="0" fillId="24" borderId="13" xfId="0" applyNumberFormat="1" applyFill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24" borderId="47" xfId="0" applyFill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24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2" fontId="0" fillId="24" borderId="16" xfId="0" applyNumberFormat="1" applyFont="1" applyFill="1" applyBorder="1" applyAlignment="1" applyProtection="1">
      <alignment horizontal="left" vertical="top" wrapText="1"/>
      <protection locked="0"/>
    </xf>
    <xf numFmtId="2" fontId="0" fillId="24" borderId="16" xfId="0" applyNumberFormat="1" applyFill="1" applyBorder="1" applyAlignment="1" applyProtection="1">
      <alignment horizontal="left" vertical="top" wrapText="1"/>
      <protection locked="0"/>
    </xf>
    <xf numFmtId="2" fontId="0" fillId="24" borderId="17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8" xfId="0" applyNumberFormat="1" applyBorder="1" applyAlignment="1" applyProtection="1">
      <alignment vertical="top" wrapText="1"/>
      <protection locked="0"/>
    </xf>
    <xf numFmtId="2" fontId="0" fillId="0" borderId="49" xfId="0" applyNumberFormat="1" applyBorder="1" applyAlignment="1" applyProtection="1">
      <alignment vertical="top" wrapText="1"/>
      <protection locked="0"/>
    </xf>
    <xf numFmtId="2" fontId="0" fillId="0" borderId="50" xfId="0" applyNumberFormat="1" applyBorder="1" applyAlignment="1" applyProtection="1">
      <alignment vertical="top" wrapText="1"/>
      <protection locked="0"/>
    </xf>
    <xf numFmtId="2" fontId="0" fillId="0" borderId="5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49" fontId="10" fillId="0" borderId="16" xfId="0" applyNumberFormat="1" applyFont="1" applyBorder="1" applyAlignment="1" applyProtection="1">
      <alignment vertical="top" wrapText="1"/>
      <protection/>
    </xf>
    <xf numFmtId="49" fontId="10" fillId="0" borderId="54" xfId="0" applyNumberFormat="1" applyFont="1" applyBorder="1" applyAlignment="1" applyProtection="1">
      <alignment vertical="top" wrapText="1"/>
      <protection/>
    </xf>
    <xf numFmtId="0" fontId="0" fillId="0" borderId="49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49" fontId="1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54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49" fontId="10" fillId="0" borderId="5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0" fontId="0" fillId="24" borderId="36" xfId="0" applyNumberFormat="1" applyFill="1" applyBorder="1" applyAlignment="1" applyProtection="1">
      <alignment vertical="top" wrapText="1"/>
      <protection locked="0"/>
    </xf>
    <xf numFmtId="0" fontId="0" fillId="24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0" fillId="0" borderId="57" xfId="0" applyNumberFormat="1" applyFont="1" applyBorder="1" applyAlignment="1" applyProtection="1">
      <alignment vertical="center" wrapText="1"/>
      <protection/>
    </xf>
    <xf numFmtId="49" fontId="10" fillId="0" borderId="38" xfId="0" applyNumberFormat="1" applyFont="1" applyBorder="1" applyAlignment="1" applyProtection="1">
      <alignment vertical="center" wrapText="1"/>
      <protection/>
    </xf>
    <xf numFmtId="49" fontId="10" fillId="0" borderId="2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31" fillId="0" borderId="53" xfId="0" applyFont="1" applyBorder="1" applyAlignment="1" applyProtection="1">
      <alignment horizontal="left" vertical="top" wrapText="1"/>
      <protection locked="0"/>
    </xf>
    <xf numFmtId="0" fontId="31" fillId="0" borderId="49" xfId="0" applyFont="1" applyBorder="1" applyAlignment="1" applyProtection="1">
      <alignment horizontal="left" vertical="top" wrapText="1"/>
      <protection locked="0"/>
    </xf>
    <xf numFmtId="0" fontId="31" fillId="0" borderId="55" xfId="0" applyFont="1" applyBorder="1" applyAlignment="1" applyProtection="1">
      <alignment horizontal="left"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40" xfId="0" applyFont="1" applyBorder="1" applyAlignment="1" applyProtection="1">
      <alignment vertical="top" wrapText="1"/>
      <protection locked="0"/>
    </xf>
    <xf numFmtId="0" fontId="31" fillId="0" borderId="21" xfId="0" applyFont="1" applyBorder="1" applyAlignment="1" applyProtection="1">
      <alignment vertical="top" wrapText="1"/>
      <protection locked="0"/>
    </xf>
    <xf numFmtId="0" fontId="31" fillId="0" borderId="56" xfId="0" applyFont="1" applyBorder="1" applyAlignment="1" applyProtection="1">
      <alignment vertical="top" wrapText="1"/>
      <protection locked="0"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7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8" xfId="0" applyNumberFormat="1" applyFont="1" applyBorder="1" applyAlignment="1" applyProtection="1">
      <alignment vertical="top" wrapText="1"/>
      <protection/>
    </xf>
    <xf numFmtId="0" fontId="30" fillId="0" borderId="40" xfId="0" applyNumberFormat="1" applyFont="1" applyBorder="1" applyAlignment="1" applyProtection="1">
      <alignment vertical="top" wrapText="1"/>
      <protection/>
    </xf>
    <xf numFmtId="0" fontId="30" fillId="0" borderId="21" xfId="0" applyNumberFormat="1" applyFont="1" applyBorder="1" applyAlignment="1" applyProtection="1">
      <alignment vertical="top" wrapText="1"/>
      <protection/>
    </xf>
    <xf numFmtId="0" fontId="30" fillId="0" borderId="56" xfId="0" applyNumberFormat="1" applyFont="1" applyBorder="1" applyAlignment="1" applyProtection="1">
      <alignment vertical="top" wrapText="1"/>
      <protection/>
    </xf>
    <xf numFmtId="0" fontId="0" fillId="24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justify" vertical="top" wrapText="1"/>
      <protection locked="0"/>
    </xf>
    <xf numFmtId="0" fontId="10" fillId="0" borderId="40" xfId="0" applyNumberFormat="1" applyFont="1" applyBorder="1" applyAlignment="1" applyProtection="1">
      <alignment vertical="top" wrapText="1"/>
      <protection/>
    </xf>
    <xf numFmtId="0" fontId="10" fillId="0" borderId="21" xfId="0" applyNumberFormat="1" applyFont="1" applyBorder="1" applyAlignment="1" applyProtection="1">
      <alignment vertical="top" wrapText="1"/>
      <protection/>
    </xf>
    <xf numFmtId="0" fontId="10" fillId="0" borderId="56" xfId="0" applyNumberFormat="1" applyFont="1" applyBorder="1" applyAlignment="1" applyProtection="1">
      <alignment vertical="top" wrapText="1"/>
      <protection/>
    </xf>
    <xf numFmtId="0" fontId="10" fillId="0" borderId="35" xfId="0" applyNumberFormat="1" applyFont="1" applyBorder="1" applyAlignment="1" applyProtection="1">
      <alignment vertical="top"/>
      <protection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49" fontId="10" fillId="0" borderId="31" xfId="0" applyNumberFormat="1" applyFont="1" applyBorder="1" applyAlignment="1" applyProtection="1">
      <alignment vertical="top" wrapText="1"/>
      <protection/>
    </xf>
    <xf numFmtId="0" fontId="0" fillId="0" borderId="54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55" xfId="0" applyBorder="1" applyAlignment="1" applyProtection="1">
      <alignment vertical="top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10" fillId="24" borderId="31" xfId="0" applyNumberFormat="1" applyFont="1" applyFill="1" applyBorder="1" applyAlignment="1" applyProtection="1">
      <alignment vertical="top" wrapText="1"/>
      <protection locked="0"/>
    </xf>
    <xf numFmtId="49" fontId="10" fillId="24" borderId="16" xfId="0" applyNumberFormat="1" applyFont="1" applyFill="1" applyBorder="1" applyAlignment="1" applyProtection="1">
      <alignment vertical="top" wrapText="1"/>
      <protection locked="0"/>
    </xf>
    <xf numFmtId="49" fontId="0" fillId="24" borderId="16" xfId="0" applyNumberFormat="1" applyFont="1" applyFill="1" applyBorder="1" applyAlignment="1" applyProtection="1">
      <alignment vertical="top" wrapText="1"/>
      <protection locked="0"/>
    </xf>
    <xf numFmtId="49" fontId="0" fillId="24" borderId="17" xfId="0" applyNumberFormat="1" applyFont="1" applyFill="1" applyBorder="1" applyAlignment="1" applyProtection="1">
      <alignment vertical="top" wrapText="1"/>
      <protection locked="0"/>
    </xf>
    <xf numFmtId="0" fontId="0" fillId="24" borderId="34" xfId="0" applyFill="1" applyBorder="1" applyAlignment="1" applyProtection="1">
      <alignment vertical="top" wrapText="1"/>
      <protection locked="0"/>
    </xf>
    <xf numFmtId="0" fontId="0" fillId="24" borderId="49" xfId="0" applyFill="1" applyBorder="1" applyAlignment="1" applyProtection="1">
      <alignment vertical="top" wrapText="1"/>
      <protection locked="0"/>
    </xf>
    <xf numFmtId="0" fontId="0" fillId="24" borderId="50" xfId="0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36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40" xfId="0" applyNumberFormat="1" applyFont="1" applyBorder="1" applyAlignment="1" applyProtection="1">
      <alignment vertical="top" wrapText="1"/>
      <protection/>
    </xf>
    <xf numFmtId="49" fontId="10" fillId="0" borderId="21" xfId="0" applyNumberFormat="1" applyFont="1" applyBorder="1" applyAlignment="1" applyProtection="1">
      <alignment vertical="top" wrapText="1"/>
      <protection/>
    </xf>
    <xf numFmtId="49" fontId="10" fillId="0" borderId="56" xfId="0" applyNumberFormat="1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9" fillId="0" borderId="3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59" xfId="0" applyNumberFormat="1" applyFont="1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49" fontId="10" fillId="0" borderId="59" xfId="0" applyNumberFormat="1" applyFont="1" applyBorder="1" applyAlignment="1" applyProtection="1">
      <alignment vertical="center"/>
      <protection/>
    </xf>
    <xf numFmtId="49" fontId="10" fillId="0" borderId="61" xfId="0" applyNumberFormat="1" applyFont="1" applyBorder="1" applyAlignment="1" applyProtection="1">
      <alignment vertical="top" wrapText="1"/>
      <protection/>
    </xf>
    <xf numFmtId="0" fontId="0" fillId="0" borderId="33" xfId="0" applyNumberFormat="1" applyBorder="1" applyAlignment="1" applyProtection="1">
      <alignment horizontal="justify" vertical="top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2" fontId="0" fillId="0" borderId="34" xfId="0" applyNumberFormat="1" applyBorder="1" applyAlignment="1" applyProtection="1">
      <alignment horizontal="justify" vertical="top" wrapText="1"/>
      <protection/>
    </xf>
    <xf numFmtId="0" fontId="0" fillId="0" borderId="55" xfId="0" applyBorder="1" applyAlignment="1">
      <alignment horizontal="justify" vertical="top" wrapText="1"/>
    </xf>
    <xf numFmtId="49" fontId="10" fillId="0" borderId="44" xfId="0" applyNumberFormat="1" applyFont="1" applyBorder="1" applyAlignment="1" applyProtection="1">
      <alignment vertical="center" wrapText="1"/>
      <protection/>
    </xf>
    <xf numFmtId="49" fontId="10" fillId="0" borderId="46" xfId="0" applyNumberFormat="1" applyFont="1" applyBorder="1" applyAlignment="1" applyProtection="1">
      <alignment vertical="center" wrapText="1"/>
      <protection/>
    </xf>
    <xf numFmtId="49" fontId="29" fillId="0" borderId="33" xfId="0" applyNumberFormat="1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34" xfId="0" applyFont="1" applyBorder="1" applyAlignment="1" applyProtection="1">
      <alignment vertical="center" wrapText="1"/>
      <protection/>
    </xf>
    <xf numFmtId="0" fontId="29" fillId="0" borderId="55" xfId="0" applyFont="1" applyBorder="1" applyAlignment="1" applyProtection="1">
      <alignment vertical="center" wrapText="1"/>
      <protection/>
    </xf>
    <xf numFmtId="49" fontId="10" fillId="0" borderId="62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10" fillId="0" borderId="31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0" fillId="24" borderId="30" xfId="0" applyNumberFormat="1" applyFont="1" applyFill="1" applyBorder="1" applyAlignment="1" applyProtection="1">
      <alignment vertical="center"/>
      <protection locked="0"/>
    </xf>
    <xf numFmtId="49" fontId="0" fillId="24" borderId="12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2" fontId="0" fillId="0" borderId="31" xfId="0" applyNumberFormat="1" applyFont="1" applyBorder="1" applyAlignment="1" applyProtection="1">
      <alignment horizontal="justify" vertical="top" wrapText="1"/>
      <protection/>
    </xf>
    <xf numFmtId="0" fontId="0" fillId="0" borderId="54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8" xfId="0" applyBorder="1" applyAlignment="1" applyProtection="1">
      <alignment horizontal="justify" wrapText="1"/>
      <protection/>
    </xf>
    <xf numFmtId="49" fontId="0" fillId="0" borderId="16" xfId="0" applyNumberFormat="1" applyFont="1" applyBorder="1" applyAlignment="1" applyProtection="1">
      <alignment vertical="center"/>
      <protection hidden="1"/>
    </xf>
    <xf numFmtId="0" fontId="5" fillId="24" borderId="16" xfId="49" applyFill="1" applyBorder="1" applyAlignment="1" applyProtection="1">
      <alignment horizontal="left" vertical="top" wrapText="1"/>
      <protection locked="0"/>
    </xf>
    <xf numFmtId="0" fontId="0" fillId="24" borderId="16" xfId="0" applyFill="1" applyBorder="1" applyAlignment="1" applyProtection="1">
      <alignment horizontal="left" vertical="top" wrapText="1"/>
      <protection locked="0"/>
    </xf>
    <xf numFmtId="0" fontId="0" fillId="24" borderId="17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24" borderId="48" xfId="0" applyFill="1" applyBorder="1" applyAlignment="1" applyProtection="1">
      <alignment wrapText="1"/>
      <protection locked="0"/>
    </xf>
    <xf numFmtId="14" fontId="0" fillId="24" borderId="36" xfId="0" applyNumberFormat="1" applyFill="1" applyBorder="1" applyAlignment="1" applyProtection="1">
      <alignment horizontal="left" vertical="center" wrapText="1"/>
      <protection locked="0"/>
    </xf>
    <xf numFmtId="0" fontId="0" fillId="24" borderId="36" xfId="0" applyFill="1" applyBorder="1" applyAlignment="1" applyProtection="1">
      <alignment horizontal="left" vertical="center" wrapText="1"/>
      <protection locked="0"/>
    </xf>
    <xf numFmtId="0" fontId="0" fillId="24" borderId="52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24" borderId="16" xfId="0" applyFill="1" applyBorder="1" applyAlignment="1" applyProtection="1">
      <alignment vertical="top" wrapText="1"/>
      <protection locked="0"/>
    </xf>
    <xf numFmtId="0" fontId="0" fillId="24" borderId="17" xfId="0" applyFill="1" applyBorder="1" applyAlignment="1" applyProtection="1">
      <alignment vertical="top" wrapText="1"/>
      <protection locked="0"/>
    </xf>
    <xf numFmtId="0" fontId="0" fillId="24" borderId="0" xfId="0" applyFill="1" applyAlignment="1" applyProtection="1">
      <alignment vertical="top" wrapText="1"/>
      <protection locked="0"/>
    </xf>
    <xf numFmtId="0" fontId="0" fillId="24" borderId="48" xfId="0" applyFill="1" applyBorder="1" applyAlignment="1" applyProtection="1">
      <alignment vertical="top" wrapText="1"/>
      <protection locked="0"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24" borderId="49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24" borderId="54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10" fillId="0" borderId="49" xfId="0" applyFont="1" applyBorder="1" applyAlignment="1" applyProtection="1">
      <alignment wrapText="1"/>
      <protection/>
    </xf>
    <xf numFmtId="0" fontId="0" fillId="0" borderId="49" xfId="0" applyBorder="1" applyAlignment="1">
      <alignment wrapText="1"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5" fillId="0" borderId="0" xfId="0" applyNumberFormat="1" applyFont="1" applyBorder="1" applyAlignment="1" applyProtection="1">
      <alignment vertical="center"/>
      <protection/>
    </xf>
    <xf numFmtId="0" fontId="11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5" fillId="24" borderId="3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0" fontId="0" fillId="2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14" fontId="12" fillId="24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20" xfId="0" applyNumberFormat="1" applyFont="1" applyBorder="1" applyAlignment="1" applyProtection="1">
      <alignment horizontal="center" vertical="center" wrapText="1"/>
      <protection/>
    </xf>
    <xf numFmtId="0" fontId="0" fillId="24" borderId="30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vertical="center" wrapText="1"/>
      <protection/>
    </xf>
    <xf numFmtId="0" fontId="0" fillId="24" borderId="20" xfId="0" applyFill="1" applyBorder="1" applyAlignment="1" applyProtection="1">
      <alignment horizontal="center" vertical="center" wrapText="1"/>
      <protection/>
    </xf>
    <xf numFmtId="176" fontId="0" fillId="24" borderId="30" xfId="0" applyNumberFormat="1" applyFill="1" applyBorder="1" applyAlignment="1" applyProtection="1">
      <alignment horizontal="left" vertical="center" wrapText="1"/>
      <protection locked="0"/>
    </xf>
    <xf numFmtId="176" fontId="0" fillId="24" borderId="12" xfId="0" applyNumberFormat="1" applyFill="1" applyBorder="1" applyAlignment="1" applyProtection="1">
      <alignment horizontal="left" vertical="center" wrapText="1"/>
      <protection locked="0"/>
    </xf>
    <xf numFmtId="176" fontId="0" fillId="24" borderId="20" xfId="0" applyNumberFormat="1" applyFill="1" applyBorder="1" applyAlignment="1" applyProtection="1">
      <alignment horizontal="left" vertical="center" wrapText="1"/>
      <protection locked="0"/>
    </xf>
    <xf numFmtId="0" fontId="0" fillId="24" borderId="12" xfId="0" applyFill="1" applyBorder="1" applyAlignment="1" applyProtection="1">
      <alignment horizontal="left" vertical="center"/>
      <protection/>
    </xf>
    <xf numFmtId="0" fontId="0" fillId="24" borderId="20" xfId="0" applyFill="1" applyBorder="1" applyAlignment="1" applyProtection="1">
      <alignment horizontal="left"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15" fillId="24" borderId="12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49" fontId="7" fillId="0" borderId="19" xfId="0" applyNumberFormat="1" applyFont="1" applyBorder="1" applyAlignment="1" applyProtection="1">
      <alignment horizontal="left" vertical="top" wrapText="1" shrinkToFit="1"/>
      <protection/>
    </xf>
    <xf numFmtId="49" fontId="7" fillId="0" borderId="15" xfId="0" applyNumberFormat="1" applyFont="1" applyBorder="1" applyAlignment="1" applyProtection="1">
      <alignment horizontal="left" vertical="top" wrapText="1" shrinkToFit="1"/>
      <protection/>
    </xf>
    <xf numFmtId="49" fontId="7" fillId="0" borderId="19" xfId="0" applyNumberFormat="1" applyFont="1" applyBorder="1" applyAlignment="1" applyProtection="1">
      <alignment horizontal="left" vertical="top" shrinkToFit="1"/>
      <protection/>
    </xf>
    <xf numFmtId="49" fontId="7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49" fontId="13" fillId="0" borderId="19" xfId="0" applyNumberFormat="1" applyFont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172" fontId="8" fillId="24" borderId="19" xfId="0" applyNumberFormat="1" applyFont="1" applyFill="1" applyBorder="1" applyAlignment="1" applyProtection="1">
      <alignment horizontal="center" vertical="center"/>
      <protection locked="0"/>
    </xf>
    <xf numFmtId="172" fontId="8" fillId="24" borderId="15" xfId="0" applyNumberFormat="1" applyFont="1" applyFill="1" applyBorder="1" applyAlignment="1" applyProtection="1">
      <alignment horizontal="center" vertical="center"/>
      <protection locked="0"/>
    </xf>
    <xf numFmtId="172" fontId="7" fillId="24" borderId="19" xfId="0" applyNumberFormat="1" applyFont="1" applyFill="1" applyBorder="1" applyAlignment="1" applyProtection="1">
      <alignment horizontal="center" vertical="center"/>
      <protection locked="0"/>
    </xf>
    <xf numFmtId="172" fontId="7" fillId="24" borderId="15" xfId="0" applyNumberFormat="1" applyFont="1" applyFill="1" applyBorder="1" applyAlignment="1" applyProtection="1">
      <alignment horizontal="center" vertical="center"/>
      <protection locked="0"/>
    </xf>
    <xf numFmtId="172" fontId="8" fillId="26" borderId="19" xfId="0" applyNumberFormat="1" applyFont="1" applyFill="1" applyBorder="1" applyAlignment="1" applyProtection="1">
      <alignment horizontal="center" vertical="center"/>
      <protection/>
    </xf>
    <xf numFmtId="172" fontId="8" fillId="26" borderId="15" xfId="0" applyNumberFormat="1" applyFont="1" applyFill="1" applyBorder="1" applyAlignment="1" applyProtection="1">
      <alignment horizontal="center" vertical="center"/>
      <protection/>
    </xf>
    <xf numFmtId="172" fontId="34" fillId="24" borderId="19" xfId="0" applyNumberFormat="1" applyFont="1" applyFill="1" applyBorder="1" applyAlignment="1" applyProtection="1">
      <alignment horizontal="center" vertical="center"/>
      <protection locked="0"/>
    </xf>
    <xf numFmtId="172" fontId="34" fillId="24" borderId="15" xfId="0" applyNumberFormat="1" applyFont="1" applyFill="1" applyBorder="1" applyAlignment="1" applyProtection="1">
      <alignment horizontal="center" vertical="center"/>
      <protection locked="0"/>
    </xf>
    <xf numFmtId="172" fontId="7" fillId="24" borderId="19" xfId="0" applyNumberFormat="1" applyFont="1" applyFill="1" applyBorder="1" applyAlignment="1" applyProtection="1">
      <alignment horizontal="center" vertical="center"/>
      <protection locked="0"/>
    </xf>
    <xf numFmtId="172" fontId="7" fillId="24" borderId="15" xfId="0" applyNumberFormat="1" applyFont="1" applyFill="1" applyBorder="1" applyAlignment="1" applyProtection="1">
      <alignment horizontal="center" vertical="center"/>
      <protection locked="0"/>
    </xf>
    <xf numFmtId="172" fontId="8" fillId="26" borderId="19" xfId="0" applyNumberFormat="1" applyFont="1" applyFill="1" applyBorder="1" applyAlignment="1" applyProtection="1">
      <alignment horizontal="center" vertical="center"/>
      <protection/>
    </xf>
    <xf numFmtId="172" fontId="8" fillId="26" borderId="15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7" fillId="2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7" fillId="20" borderId="19" xfId="0" applyNumberFormat="1" applyFont="1" applyFill="1" applyBorder="1" applyAlignment="1" applyProtection="1">
      <alignment horizontal="center" vertical="center" wrapText="1"/>
      <protection/>
    </xf>
    <xf numFmtId="49" fontId="7" fillId="2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5" fillId="24" borderId="30" xfId="0" applyNumberFormat="1" applyFont="1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15" fillId="24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vertical="center"/>
      <protection locked="0"/>
    </xf>
    <xf numFmtId="0" fontId="0" fillId="24" borderId="20" xfId="0" applyFill="1" applyBorder="1" applyAlignment="1" applyProtection="1">
      <alignment vertical="center"/>
      <protection locked="0"/>
    </xf>
    <xf numFmtId="0" fontId="7" fillId="20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49" fontId="7" fillId="2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22" fillId="0" borderId="30" xfId="0" applyNumberFormat="1" applyFont="1" applyBorder="1" applyAlignment="1" applyProtection="1">
      <alignment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7" fillId="0" borderId="15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61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5" fillId="24" borderId="40" xfId="0" applyNumberFormat="1" applyFont="1" applyFill="1" applyBorder="1" applyAlignment="1" applyProtection="1">
      <alignment horizontal="left" vertical="center"/>
      <protection/>
    </xf>
    <xf numFmtId="0" fontId="0" fillId="24" borderId="21" xfId="0" applyFill="1" applyBorder="1" applyAlignment="1" applyProtection="1">
      <alignment vertical="center"/>
      <protection/>
    </xf>
    <xf numFmtId="0" fontId="0" fillId="24" borderId="56" xfId="0" applyFill="1" applyBorder="1" applyAlignment="1" applyProtection="1">
      <alignment vertical="center"/>
      <protection/>
    </xf>
    <xf numFmtId="0" fontId="2" fillId="20" borderId="64" xfId="0" applyNumberFormat="1" applyFont="1" applyFill="1" applyBorder="1" applyAlignment="1" applyProtection="1">
      <alignment horizontal="center" vertical="center" wrapText="1"/>
      <protection/>
    </xf>
    <xf numFmtId="0" fontId="2" fillId="20" borderId="65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Fill="1" applyBorder="1" applyAlignment="1" applyProtection="1">
      <alignment vertical="center"/>
      <protection locked="0"/>
    </xf>
    <xf numFmtId="0" fontId="0" fillId="24" borderId="56" xfId="0" applyFill="1" applyBorder="1" applyAlignment="1" applyProtection="1">
      <alignment vertical="center"/>
      <protection locked="0"/>
    </xf>
    <xf numFmtId="0" fontId="2" fillId="20" borderId="66" xfId="0" applyNumberFormat="1" applyFont="1" applyFill="1" applyBorder="1" applyAlignment="1" applyProtection="1">
      <alignment horizontal="center" vertical="center" wrapText="1"/>
      <protection/>
    </xf>
    <xf numFmtId="0" fontId="1" fillId="20" borderId="67" xfId="0" applyNumberFormat="1" applyFont="1" applyFill="1" applyBorder="1" applyAlignment="1" applyProtection="1">
      <alignment horizontal="center" vertical="center"/>
      <protection/>
    </xf>
    <xf numFmtId="0" fontId="1" fillId="20" borderId="65" xfId="0" applyNumberFormat="1" applyFont="1" applyFill="1" applyBorder="1" applyAlignment="1" applyProtection="1">
      <alignment horizontal="center" vertical="center"/>
      <protection/>
    </xf>
    <xf numFmtId="0" fontId="2" fillId="20" borderId="62" xfId="0" applyNumberFormat="1" applyFont="1" applyFill="1" applyBorder="1" applyAlignment="1" applyProtection="1">
      <alignment horizontal="center" vertical="center"/>
      <protection/>
    </xf>
    <xf numFmtId="0" fontId="2" fillId="20" borderId="68" xfId="0" applyNumberFormat="1" applyFont="1" applyFill="1" applyBorder="1" applyAlignment="1" applyProtection="1">
      <alignment horizontal="center" vertical="center"/>
      <protection/>
    </xf>
    <xf numFmtId="0" fontId="2" fillId="2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48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50" xfId="0" applyNumberFormat="1" applyBorder="1" applyAlignment="1" applyProtection="1">
      <alignment horizontal="center" vertical="center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20" borderId="66" xfId="0" applyNumberFormat="1" applyFont="1" applyFill="1" applyBorder="1" applyAlignment="1" applyProtection="1">
      <alignment horizontal="center" vertical="center" wrapText="1"/>
      <protection/>
    </xf>
    <xf numFmtId="49" fontId="1" fillId="20" borderId="67" xfId="0" applyNumberFormat="1" applyFont="1" applyFill="1" applyBorder="1" applyAlignment="1" applyProtection="1">
      <alignment horizontal="center" vertical="center"/>
      <protection/>
    </xf>
    <xf numFmtId="49" fontId="1" fillId="20" borderId="65" xfId="0" applyNumberFormat="1" applyFont="1" applyFill="1" applyBorder="1" applyAlignment="1" applyProtection="1">
      <alignment horizontal="center" vertical="center"/>
      <protection/>
    </xf>
    <xf numFmtId="49" fontId="2" fillId="2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15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3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22" fillId="0" borderId="12" xfId="0" applyFont="1" applyBorder="1" applyAlignment="1" applyProtection="1">
      <alignment vertical="top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49" fontId="2" fillId="20" borderId="62" xfId="0" applyNumberFormat="1" applyFont="1" applyFill="1" applyBorder="1" applyAlignment="1" applyProtection="1">
      <alignment horizontal="center" vertical="center"/>
      <protection/>
    </xf>
    <xf numFmtId="49" fontId="2" fillId="20" borderId="6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49" fontId="7" fillId="2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2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3" fillId="20" borderId="19" xfId="0" applyFont="1" applyFill="1" applyBorder="1" applyAlignment="1" applyProtection="1">
      <alignment horizontal="center" vertical="center" wrapText="1"/>
      <protection/>
    </xf>
    <xf numFmtId="0" fontId="7" fillId="24" borderId="30" xfId="0" applyFont="1" applyFill="1" applyBorder="1" applyAlignment="1" applyProtection="1">
      <alignment vertical="top"/>
      <protection locked="0"/>
    </xf>
    <xf numFmtId="0" fontId="7" fillId="24" borderId="20" xfId="0" applyFont="1" applyFill="1" applyBorder="1" applyAlignment="1" applyProtection="1">
      <alignment vertical="top"/>
      <protection locked="0"/>
    </xf>
    <xf numFmtId="0" fontId="15" fillId="2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9" fontId="7" fillId="2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7" fillId="20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2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2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56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49" fontId="7" fillId="20" borderId="30" xfId="0" applyNumberFormat="1" applyFont="1" applyFill="1" applyBorder="1" applyAlignment="1" applyProtection="1">
      <alignment horizontal="left" vertical="center"/>
      <protection locked="0"/>
    </xf>
    <xf numFmtId="0" fontId="0" fillId="20" borderId="20" xfId="0" applyFill="1" applyBorder="1" applyAlignment="1" applyProtection="1">
      <alignment horizontal="left" vertical="center"/>
      <protection locked="0"/>
    </xf>
    <xf numFmtId="49" fontId="7" fillId="24" borderId="30" xfId="0" applyNumberFormat="1" applyFont="1" applyFill="1" applyBorder="1" applyAlignment="1" applyProtection="1">
      <alignment horizontal="center" vertical="center"/>
      <protection locked="0"/>
    </xf>
    <xf numFmtId="0" fontId="7" fillId="24" borderId="30" xfId="0" applyFont="1" applyFill="1" applyBorder="1" applyAlignment="1" applyProtection="1">
      <alignment vertical="center"/>
      <protection locked="0"/>
    </xf>
    <xf numFmtId="0" fontId="7" fillId="24" borderId="12" xfId="0" applyFont="1" applyFill="1" applyBorder="1" applyAlignment="1" applyProtection="1">
      <alignment vertical="center"/>
      <protection locked="0"/>
    </xf>
    <xf numFmtId="0" fontId="7" fillId="24" borderId="20" xfId="0" applyFont="1" applyFill="1" applyBorder="1" applyAlignment="1" applyProtection="1">
      <alignment vertical="center"/>
      <protection locked="0"/>
    </xf>
    <xf numFmtId="0" fontId="0" fillId="20" borderId="36" xfId="0" applyFill="1" applyBorder="1" applyAlignment="1" applyProtection="1">
      <alignment horizontal="center" vertical="center" wrapText="1"/>
      <protection locked="0"/>
    </xf>
    <xf numFmtId="0" fontId="0" fillId="20" borderId="11" xfId="0" applyFill="1" applyBorder="1" applyAlignment="1" applyProtection="1">
      <alignment horizontal="center" vertical="center" wrapText="1"/>
      <protection locked="0"/>
    </xf>
    <xf numFmtId="0" fontId="0" fillId="20" borderId="21" xfId="0" applyFill="1" applyBorder="1" applyAlignment="1" applyProtection="1">
      <alignment horizontal="center" vertical="center" wrapText="1"/>
      <protection locked="0"/>
    </xf>
    <xf numFmtId="0" fontId="0" fillId="20" borderId="56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20" borderId="60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2" fillId="24" borderId="10" xfId="0" applyNumberFormat="1" applyFont="1" applyFill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49" fontId="13" fillId="20" borderId="46" xfId="0" applyNumberFormat="1" applyFont="1" applyFill="1" applyBorder="1" applyAlignment="1" applyProtection="1">
      <alignment horizontal="center" vertical="center" wrapText="1"/>
      <protection/>
    </xf>
    <xf numFmtId="49" fontId="13" fillId="20" borderId="38" xfId="0" applyNumberFormat="1" applyFont="1" applyFill="1" applyBorder="1" applyAlignment="1" applyProtection="1">
      <alignment horizontal="center" vertical="center" wrapText="1"/>
      <protection/>
    </xf>
    <xf numFmtId="0" fontId="13" fillId="20" borderId="31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wrapText="1"/>
    </xf>
    <xf numFmtId="0" fontId="13" fillId="20" borderId="34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wrapText="1"/>
    </xf>
    <xf numFmtId="0" fontId="13" fillId="20" borderId="59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center"/>
      <protection locked="0"/>
    </xf>
    <xf numFmtId="49" fontId="7" fillId="20" borderId="59" xfId="0" applyNumberFormat="1" applyFont="1" applyFill="1" applyBorder="1" applyAlignment="1" applyProtection="1">
      <alignment horizontal="center" vertical="center" wrapText="1"/>
      <protection/>
    </xf>
    <xf numFmtId="49" fontId="7" fillId="0" borderId="70" xfId="0" applyNumberFormat="1" applyFont="1" applyBorder="1" applyAlignment="1" applyProtection="1">
      <alignment horizontal="center" vertical="center" wrapText="1"/>
      <protection/>
    </xf>
    <xf numFmtId="0" fontId="7" fillId="20" borderId="46" xfId="0" applyFont="1" applyFill="1" applyBorder="1" applyAlignment="1" applyProtection="1">
      <alignment horizontal="center" vertical="center" wrapText="1"/>
      <protection/>
    </xf>
    <xf numFmtId="0" fontId="7" fillId="20" borderId="45" xfId="0" applyFont="1" applyFill="1" applyBorder="1" applyAlignment="1" applyProtection="1">
      <alignment horizontal="center" vertical="center" wrapText="1"/>
      <protection/>
    </xf>
    <xf numFmtId="49" fontId="7" fillId="2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1" fillId="24" borderId="10" xfId="0" applyNumberFormat="1" applyFont="1" applyFill="1" applyBorder="1" applyAlignment="1" applyProtection="1">
      <alignment vertical="center"/>
      <protection/>
    </xf>
    <xf numFmtId="0" fontId="2" fillId="24" borderId="10" xfId="0" applyNumberFormat="1" applyFont="1" applyFill="1" applyBorder="1" applyAlignment="1" applyProtection="1">
      <alignment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30">
      <selection activeCell="A140" sqref="A140:I145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87" t="s">
        <v>659</v>
      </c>
      <c r="B1" s="185"/>
      <c r="C1" s="453" t="s">
        <v>203</v>
      </c>
      <c r="D1" s="454"/>
      <c r="E1" s="454"/>
      <c r="F1" s="185"/>
      <c r="G1" s="185"/>
      <c r="H1" s="185"/>
      <c r="I1" s="185"/>
    </row>
    <row r="2" spans="1:9" ht="17.25" customHeight="1">
      <c r="A2" s="259" t="s">
        <v>668</v>
      </c>
      <c r="B2" s="452"/>
      <c r="C2" s="452"/>
      <c r="D2" s="452"/>
      <c r="E2" s="452"/>
      <c r="F2" s="452"/>
      <c r="G2" s="452"/>
      <c r="H2" s="452"/>
      <c r="I2" s="452"/>
    </row>
    <row r="3" spans="1:9" ht="18" customHeight="1">
      <c r="A3" s="170"/>
      <c r="B3" s="259" t="s">
        <v>660</v>
      </c>
      <c r="C3" s="260"/>
      <c r="D3" s="260"/>
      <c r="E3" s="260"/>
      <c r="F3" s="260"/>
      <c r="G3" s="124"/>
      <c r="H3" s="124"/>
      <c r="I3" s="124"/>
    </row>
    <row r="4" spans="1:9" ht="15.75">
      <c r="A4" s="379" t="s">
        <v>274</v>
      </c>
      <c r="B4" s="465"/>
      <c r="C4" s="124"/>
      <c r="D4" s="124"/>
      <c r="E4" s="124"/>
      <c r="F4" s="124"/>
      <c r="G4" s="124"/>
      <c r="H4" s="124"/>
      <c r="I4" s="124"/>
    </row>
    <row r="5" spans="1:9" ht="9.75" customHeight="1" thickBot="1">
      <c r="A5" s="123"/>
      <c r="B5" s="125"/>
      <c r="C5" s="124"/>
      <c r="D5" s="124"/>
      <c r="E5" s="124"/>
      <c r="F5" s="124"/>
      <c r="G5" s="124"/>
      <c r="H5" s="124"/>
      <c r="I5" s="124"/>
    </row>
    <row r="6" spans="1:9" ht="13.5" thickBot="1">
      <c r="A6" s="126" t="s">
        <v>204</v>
      </c>
      <c r="B6" s="14" t="s">
        <v>887</v>
      </c>
      <c r="C6" s="23"/>
      <c r="D6" s="127" t="s">
        <v>281</v>
      </c>
      <c r="E6" s="261" t="s">
        <v>888</v>
      </c>
      <c r="F6" s="262"/>
      <c r="G6" s="262"/>
      <c r="H6" s="262"/>
      <c r="I6" s="257"/>
    </row>
    <row r="7" spans="1:9" s="124" customFormat="1" ht="13.5" thickBot="1">
      <c r="A7" s="183"/>
      <c r="B7" s="81"/>
      <c r="C7" s="135"/>
      <c r="D7" s="127" t="s">
        <v>877</v>
      </c>
      <c r="E7" s="261" t="s">
        <v>700</v>
      </c>
      <c r="F7" s="262"/>
      <c r="G7" s="262"/>
      <c r="H7" s="262"/>
      <c r="I7" s="257"/>
    </row>
    <row r="8" spans="1:9" ht="13.5" thickBot="1">
      <c r="A8" s="126" t="s">
        <v>908</v>
      </c>
      <c r="B8" s="158" t="s">
        <v>909</v>
      </c>
      <c r="C8" s="15" t="s">
        <v>889</v>
      </c>
      <c r="D8" s="158" t="s">
        <v>910</v>
      </c>
      <c r="E8" s="15" t="s">
        <v>890</v>
      </c>
      <c r="F8" s="156"/>
      <c r="G8" s="156"/>
      <c r="H8" s="156"/>
      <c r="I8" s="157"/>
    </row>
    <row r="9" spans="1:9" ht="13.5" customHeight="1" thickBot="1">
      <c r="A9" s="125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6" t="s">
        <v>623</v>
      </c>
      <c r="B10" s="261" t="s">
        <v>891</v>
      </c>
      <c r="C10" s="253"/>
      <c r="D10" s="253"/>
      <c r="E10" s="253"/>
      <c r="F10" s="253"/>
      <c r="G10" s="253"/>
      <c r="H10" s="253"/>
      <c r="I10" s="251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8" t="s">
        <v>275</v>
      </c>
      <c r="B12" s="261" t="s">
        <v>701</v>
      </c>
      <c r="C12" s="262"/>
      <c r="D12" s="262"/>
      <c r="E12" s="262"/>
      <c r="F12" s="262"/>
      <c r="G12" s="262"/>
      <c r="H12" s="262"/>
      <c r="I12" s="257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2" t="s">
        <v>282</v>
      </c>
      <c r="B14" s="431"/>
      <c r="C14" s="431"/>
      <c r="D14" s="28"/>
      <c r="E14" s="28"/>
      <c r="F14" s="28"/>
      <c r="G14" s="28"/>
      <c r="H14" s="28"/>
      <c r="I14" s="29"/>
    </row>
    <row r="15" spans="1:9" ht="12.75">
      <c r="A15" s="129" t="s">
        <v>276</v>
      </c>
      <c r="B15" s="446" t="s">
        <v>702</v>
      </c>
      <c r="C15" s="447"/>
      <c r="D15" s="447"/>
      <c r="E15" s="447"/>
      <c r="F15" s="447"/>
      <c r="G15" s="447"/>
      <c r="H15" s="447"/>
      <c r="I15" s="448"/>
    </row>
    <row r="16" spans="1:9" ht="12.75">
      <c r="A16" s="129" t="s">
        <v>293</v>
      </c>
      <c r="B16" s="446" t="s">
        <v>703</v>
      </c>
      <c r="C16" s="447"/>
      <c r="D16" s="447"/>
      <c r="E16" s="447"/>
      <c r="F16" s="447"/>
      <c r="G16" s="447"/>
      <c r="H16" s="447"/>
      <c r="I16" s="448"/>
    </row>
    <row r="17" spans="1:9" ht="13.5" thickBot="1">
      <c r="A17" s="130" t="s">
        <v>266</v>
      </c>
      <c r="B17" s="449" t="s">
        <v>704</v>
      </c>
      <c r="C17" s="450"/>
      <c r="D17" s="450"/>
      <c r="E17" s="450"/>
      <c r="F17" s="450"/>
      <c r="G17" s="450"/>
      <c r="H17" s="450"/>
      <c r="I17" s="451"/>
    </row>
    <row r="18" spans="1:9" ht="9.75" customHeight="1" thickBot="1">
      <c r="A18" s="30"/>
      <c r="B18" s="23"/>
      <c r="C18" s="21"/>
      <c r="I18" s="23"/>
    </row>
    <row r="19" spans="1:9" ht="13.5" thickBot="1">
      <c r="A19" s="126" t="s">
        <v>289</v>
      </c>
      <c r="B19" s="261" t="s">
        <v>705</v>
      </c>
      <c r="C19" s="261"/>
      <c r="D19" s="261"/>
      <c r="E19" s="261"/>
      <c r="F19" s="261"/>
      <c r="G19" s="261"/>
      <c r="H19" s="261"/>
      <c r="I19" s="255"/>
    </row>
    <row r="20" spans="1:9" ht="9.75" customHeight="1" thickBot="1">
      <c r="A20" s="23"/>
      <c r="B20" s="23"/>
      <c r="C20" s="23"/>
      <c r="I20" s="23"/>
    </row>
    <row r="21" spans="1:9" ht="13.5" thickBot="1">
      <c r="A21" s="126" t="s">
        <v>283</v>
      </c>
      <c r="B21" s="131" t="s">
        <v>277</v>
      </c>
      <c r="C21" s="15"/>
      <c r="D21" s="159"/>
      <c r="E21" s="131" t="s">
        <v>278</v>
      </c>
      <c r="F21" s="261" t="s">
        <v>706</v>
      </c>
      <c r="G21" s="262"/>
      <c r="H21" s="262"/>
      <c r="I21" s="257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6" t="s">
        <v>284</v>
      </c>
      <c r="B23" s="131" t="s">
        <v>277</v>
      </c>
      <c r="C23" s="15"/>
      <c r="D23" s="159"/>
      <c r="E23" s="131" t="s">
        <v>278</v>
      </c>
      <c r="F23" s="261"/>
      <c r="G23" s="262"/>
      <c r="H23" s="262"/>
      <c r="I23" s="257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6" t="s">
        <v>478</v>
      </c>
      <c r="B25" s="250" t="s">
        <v>707</v>
      </c>
      <c r="C25" s="262"/>
      <c r="D25" s="262"/>
      <c r="E25" s="262"/>
      <c r="F25" s="262"/>
      <c r="G25" s="262"/>
      <c r="H25" s="262"/>
      <c r="I25" s="257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6" t="s">
        <v>593</v>
      </c>
      <c r="B27" s="250" t="s">
        <v>708</v>
      </c>
      <c r="C27" s="248"/>
      <c r="D27" s="248"/>
      <c r="E27" s="248"/>
      <c r="F27" s="248"/>
      <c r="G27" s="248"/>
      <c r="H27" s="248"/>
      <c r="I27" s="249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6" t="s">
        <v>285</v>
      </c>
      <c r="B29" s="261" t="s">
        <v>709</v>
      </c>
      <c r="C29" s="252"/>
      <c r="D29" s="23"/>
      <c r="E29" s="354" t="s">
        <v>904</v>
      </c>
      <c r="F29" s="355"/>
      <c r="G29" s="261" t="s">
        <v>616</v>
      </c>
      <c r="H29" s="261"/>
      <c r="I29" s="252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263" t="s">
        <v>286</v>
      </c>
      <c r="B31" s="266" t="s">
        <v>617</v>
      </c>
      <c r="C31" s="267"/>
      <c r="D31" s="267"/>
      <c r="E31" s="267"/>
      <c r="F31" s="267"/>
      <c r="G31" s="267"/>
      <c r="H31" s="267"/>
      <c r="I31" s="268"/>
    </row>
    <row r="32" spans="1:9" ht="9.75" customHeight="1">
      <c r="A32" s="264"/>
      <c r="B32" s="269"/>
      <c r="C32" s="269"/>
      <c r="D32" s="269"/>
      <c r="E32" s="269"/>
      <c r="F32" s="269"/>
      <c r="G32" s="269"/>
      <c r="H32" s="269"/>
      <c r="I32" s="270"/>
    </row>
    <row r="33" spans="1:9" ht="13.5" thickBot="1">
      <c r="A33" s="265"/>
      <c r="B33" s="271"/>
      <c r="C33" s="271"/>
      <c r="D33" s="271"/>
      <c r="E33" s="271"/>
      <c r="F33" s="271"/>
      <c r="G33" s="271"/>
      <c r="H33" s="271"/>
      <c r="I33" s="272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338" t="s">
        <v>663</v>
      </c>
      <c r="B35" s="457" t="s">
        <v>618</v>
      </c>
      <c r="C35" s="287" t="s">
        <v>662</v>
      </c>
      <c r="D35" s="288"/>
      <c r="E35" s="288"/>
      <c r="F35" s="432" t="s">
        <v>708</v>
      </c>
      <c r="G35" s="433"/>
      <c r="H35" s="433"/>
      <c r="I35" s="434"/>
    </row>
    <row r="36" spans="1:9" ht="12.75">
      <c r="A36" s="455"/>
      <c r="B36" s="458"/>
      <c r="C36" s="289"/>
      <c r="D36" s="289"/>
      <c r="E36" s="289"/>
      <c r="F36" s="435"/>
      <c r="G36" s="435"/>
      <c r="H36" s="435"/>
      <c r="I36" s="436"/>
    </row>
    <row r="37" spans="1:9" ht="12.75">
      <c r="A37" s="455"/>
      <c r="B37" s="458"/>
      <c r="C37" s="289"/>
      <c r="D37" s="289"/>
      <c r="E37" s="289"/>
      <c r="F37" s="435"/>
      <c r="G37" s="435"/>
      <c r="H37" s="435"/>
      <c r="I37" s="436"/>
    </row>
    <row r="38" spans="1:9" ht="12.75">
      <c r="A38" s="455"/>
      <c r="B38" s="458"/>
      <c r="C38" s="462" t="s">
        <v>612</v>
      </c>
      <c r="D38" s="278"/>
      <c r="E38" s="278"/>
      <c r="F38" s="437">
        <v>42997</v>
      </c>
      <c r="G38" s="438"/>
      <c r="H38" s="438"/>
      <c r="I38" s="439"/>
    </row>
    <row r="39" spans="1:9" ht="12.75">
      <c r="A39" s="455"/>
      <c r="B39" s="458"/>
      <c r="C39" s="463"/>
      <c r="D39" s="464"/>
      <c r="E39" s="464"/>
      <c r="F39" s="440"/>
      <c r="G39" s="440"/>
      <c r="H39" s="440"/>
      <c r="I39" s="441"/>
    </row>
    <row r="40" spans="1:9" ht="13.5" thickBot="1">
      <c r="A40" s="456"/>
      <c r="B40" s="459"/>
      <c r="C40" s="460" t="s">
        <v>661</v>
      </c>
      <c r="D40" s="461"/>
      <c r="E40" s="461"/>
      <c r="F40" s="258"/>
      <c r="G40" s="256"/>
      <c r="H40" s="256"/>
      <c r="I40" s="254"/>
    </row>
    <row r="41" spans="1:9" s="25" customFormat="1" ht="12.75">
      <c r="A41" s="186"/>
      <c r="B41" s="186"/>
      <c r="C41" s="186"/>
      <c r="D41" s="186"/>
      <c r="E41" s="186"/>
      <c r="F41" s="186"/>
      <c r="G41" s="186"/>
      <c r="H41" s="186"/>
      <c r="I41" s="186"/>
    </row>
    <row r="42" spans="1:9" s="25" customFormat="1" ht="13.5" thickBot="1">
      <c r="A42" s="186"/>
      <c r="B42" s="186"/>
      <c r="C42" s="186"/>
      <c r="D42" s="186"/>
      <c r="E42" s="186"/>
      <c r="F42" s="186"/>
      <c r="G42" s="186"/>
      <c r="H42" s="186"/>
      <c r="I42" s="186"/>
    </row>
    <row r="43" spans="1:14" ht="12.75">
      <c r="A43" s="122" t="s">
        <v>131</v>
      </c>
      <c r="B43" s="442" t="s">
        <v>489</v>
      </c>
      <c r="C43" s="442"/>
      <c r="D43" s="442"/>
      <c r="E43" s="442"/>
      <c r="F43" s="442"/>
      <c r="G43" s="442"/>
      <c r="H43" s="442"/>
      <c r="I43" s="443"/>
      <c r="J43" s="23"/>
      <c r="K43" s="23"/>
      <c r="L43" s="23"/>
      <c r="M43" s="23"/>
      <c r="N43" s="23"/>
    </row>
    <row r="44" spans="1:14" ht="12.75">
      <c r="A44" s="132"/>
      <c r="B44" s="444"/>
      <c r="C44" s="444"/>
      <c r="D44" s="444"/>
      <c r="E44" s="444"/>
      <c r="F44" s="444"/>
      <c r="G44" s="444"/>
      <c r="H44" s="444"/>
      <c r="I44" s="445"/>
      <c r="J44" s="23"/>
      <c r="K44" s="23"/>
      <c r="L44" s="23"/>
      <c r="M44" s="23"/>
      <c r="N44" s="23"/>
    </row>
    <row r="45" spans="1:14" ht="12.75">
      <c r="A45" s="132"/>
      <c r="B45" s="444"/>
      <c r="C45" s="444"/>
      <c r="D45" s="444"/>
      <c r="E45" s="444"/>
      <c r="F45" s="444"/>
      <c r="G45" s="444"/>
      <c r="H45" s="444"/>
      <c r="I45" s="445"/>
      <c r="J45" s="23"/>
      <c r="K45" s="23"/>
      <c r="L45" s="23"/>
      <c r="M45" s="23"/>
      <c r="N45" s="23"/>
    </row>
    <row r="46" spans="1:14" ht="12.75">
      <c r="A46" s="132"/>
      <c r="B46" s="444"/>
      <c r="C46" s="444"/>
      <c r="D46" s="444"/>
      <c r="E46" s="444"/>
      <c r="F46" s="444"/>
      <c r="G46" s="444"/>
      <c r="H46" s="444"/>
      <c r="I46" s="445"/>
      <c r="J46" s="23"/>
      <c r="K46" s="23"/>
      <c r="L46" s="23"/>
      <c r="M46" s="23"/>
      <c r="N46" s="23"/>
    </row>
    <row r="47" spans="1:14" ht="12.75">
      <c r="A47" s="132"/>
      <c r="B47" s="444"/>
      <c r="C47" s="444"/>
      <c r="D47" s="444"/>
      <c r="E47" s="444"/>
      <c r="F47" s="444"/>
      <c r="G47" s="444"/>
      <c r="H47" s="444"/>
      <c r="I47" s="445"/>
      <c r="J47" s="23"/>
      <c r="K47" s="23"/>
      <c r="L47" s="23"/>
      <c r="M47" s="23"/>
      <c r="N47" s="23"/>
    </row>
    <row r="48" spans="1:14" ht="13.5" thickBot="1">
      <c r="A48" s="133"/>
      <c r="B48" s="364"/>
      <c r="C48" s="364"/>
      <c r="D48" s="364"/>
      <c r="E48" s="364"/>
      <c r="F48" s="364"/>
      <c r="G48" s="364"/>
      <c r="H48" s="364"/>
      <c r="I48" s="365"/>
      <c r="J48" s="23"/>
      <c r="K48" s="23"/>
      <c r="L48" s="23"/>
      <c r="M48" s="23"/>
      <c r="N48" s="23"/>
    </row>
    <row r="49" spans="1:9" ht="12.75">
      <c r="A49" s="135"/>
      <c r="B49" s="135"/>
      <c r="C49" s="171"/>
      <c r="D49" s="33"/>
      <c r="E49" s="33"/>
      <c r="F49" s="23"/>
      <c r="G49" s="23"/>
      <c r="H49" s="23"/>
      <c r="I49" s="23"/>
    </row>
    <row r="50" spans="1:9" ht="15">
      <c r="A50" s="379" t="s">
        <v>62</v>
      </c>
      <c r="B50" s="380"/>
      <c r="C50" s="380"/>
      <c r="D50" s="23"/>
      <c r="E50" s="23"/>
      <c r="F50" s="23"/>
      <c r="G50" s="23"/>
      <c r="H50" s="23"/>
      <c r="I50" s="23"/>
    </row>
    <row r="51" spans="1:9" ht="15">
      <c r="A51" s="160"/>
      <c r="B51" s="161"/>
      <c r="C51" s="161"/>
      <c r="D51" s="23"/>
      <c r="E51" s="23"/>
      <c r="F51" s="23"/>
      <c r="G51" s="23"/>
      <c r="H51" s="23"/>
      <c r="I51" s="23"/>
    </row>
    <row r="52" spans="1:9" ht="15.75" customHeight="1">
      <c r="A52" s="384" t="s">
        <v>384</v>
      </c>
      <c r="B52" s="385"/>
      <c r="C52" s="385"/>
      <c r="D52" s="385"/>
      <c r="E52" s="385"/>
      <c r="F52" s="386"/>
      <c r="G52" s="424" t="s">
        <v>490</v>
      </c>
      <c r="H52" s="425"/>
      <c r="I52" s="426"/>
    </row>
    <row r="53" spans="1:9" ht="15.75" thickBot="1">
      <c r="A53" s="160"/>
      <c r="B53" s="161"/>
      <c r="C53" s="161"/>
      <c r="D53" s="23"/>
      <c r="E53" s="23"/>
      <c r="F53" s="23"/>
      <c r="G53" s="23"/>
      <c r="H53" s="23"/>
      <c r="I53" s="23"/>
    </row>
    <row r="54" spans="1:9" ht="13.5" thickBot="1">
      <c r="A54" s="422" t="s">
        <v>386</v>
      </c>
      <c r="B54" s="423"/>
      <c r="C54" s="389" t="s">
        <v>84</v>
      </c>
      <c r="D54" s="389"/>
      <c r="E54" s="389"/>
      <c r="F54" s="387" t="s">
        <v>556</v>
      </c>
      <c r="G54" s="387"/>
      <c r="H54" s="387"/>
      <c r="I54" s="388"/>
    </row>
    <row r="55" spans="1:9" ht="27" customHeight="1" thickBot="1">
      <c r="A55" s="427" t="s">
        <v>883</v>
      </c>
      <c r="B55" s="428"/>
      <c r="C55" s="390" t="s">
        <v>0</v>
      </c>
      <c r="D55" s="242"/>
      <c r="E55" s="243"/>
      <c r="F55" s="420" t="s">
        <v>63</v>
      </c>
      <c r="G55" s="420"/>
      <c r="H55" s="420"/>
      <c r="I55" s="421"/>
    </row>
    <row r="56" spans="1:9" ht="26.25" customHeight="1" thickBot="1">
      <c r="A56" s="429"/>
      <c r="B56" s="430"/>
      <c r="C56" s="390" t="s">
        <v>1</v>
      </c>
      <c r="D56" s="242"/>
      <c r="E56" s="243"/>
      <c r="F56" s="406" t="s">
        <v>64</v>
      </c>
      <c r="G56" s="406"/>
      <c r="H56" s="406"/>
      <c r="I56" s="407"/>
    </row>
    <row r="57" spans="1:9" ht="26.25" customHeight="1">
      <c r="A57" s="429"/>
      <c r="B57" s="430"/>
      <c r="C57" s="390" t="s">
        <v>2</v>
      </c>
      <c r="D57" s="242"/>
      <c r="E57" s="243"/>
      <c r="F57" s="406" t="s">
        <v>557</v>
      </c>
      <c r="G57" s="406"/>
      <c r="H57" s="406"/>
      <c r="I57" s="407"/>
    </row>
    <row r="58" spans="1:9" ht="29.25" customHeight="1" thickBot="1">
      <c r="A58" s="429"/>
      <c r="B58" s="430"/>
      <c r="C58" s="245" t="s">
        <v>385</v>
      </c>
      <c r="D58" s="246"/>
      <c r="E58" s="246"/>
      <c r="F58" s="406" t="s">
        <v>367</v>
      </c>
      <c r="G58" s="406"/>
      <c r="H58" s="406"/>
      <c r="I58" s="407"/>
    </row>
    <row r="59" spans="1:9" ht="25.5" customHeight="1" thickBot="1">
      <c r="A59" s="273" t="s">
        <v>671</v>
      </c>
      <c r="B59" s="274"/>
      <c r="C59" s="242" t="s">
        <v>3</v>
      </c>
      <c r="D59" s="242"/>
      <c r="E59" s="243"/>
      <c r="F59" s="406" t="s">
        <v>65</v>
      </c>
      <c r="G59" s="406"/>
      <c r="H59" s="406"/>
      <c r="I59" s="407"/>
    </row>
    <row r="60" spans="1:9" ht="26.25" customHeight="1">
      <c r="A60" s="275"/>
      <c r="B60" s="276"/>
      <c r="C60" s="283" t="s">
        <v>4</v>
      </c>
      <c r="D60" s="283"/>
      <c r="E60" s="284"/>
      <c r="F60" s="277" t="s">
        <v>66</v>
      </c>
      <c r="G60" s="278"/>
      <c r="H60" s="278"/>
      <c r="I60" s="279"/>
    </row>
    <row r="61" spans="1:9" ht="26.25" customHeight="1" thickBot="1">
      <c r="A61" s="408"/>
      <c r="B61" s="409"/>
      <c r="C61" s="285"/>
      <c r="D61" s="285"/>
      <c r="E61" s="286"/>
      <c r="F61" s="280"/>
      <c r="G61" s="281"/>
      <c r="H61" s="281"/>
      <c r="I61" s="282"/>
    </row>
    <row r="62" spans="1:9" ht="13.5" thickBot="1">
      <c r="A62" s="172" t="s">
        <v>670</v>
      </c>
      <c r="B62" s="173"/>
      <c r="C62" s="171"/>
      <c r="D62" s="171"/>
      <c r="E62" s="171"/>
      <c r="F62" s="135"/>
      <c r="G62" s="135"/>
      <c r="H62" s="135"/>
      <c r="I62" s="135"/>
    </row>
    <row r="63" spans="1:9" ht="12.75">
      <c r="A63" s="417" t="s">
        <v>387</v>
      </c>
      <c r="B63" s="410"/>
      <c r="C63" s="410" t="s">
        <v>84</v>
      </c>
      <c r="D63" s="411"/>
      <c r="E63" s="411"/>
      <c r="F63" s="247" t="s">
        <v>556</v>
      </c>
      <c r="G63" s="247"/>
      <c r="H63" s="247"/>
      <c r="I63" s="244"/>
    </row>
    <row r="64" spans="1:9" ht="12.75">
      <c r="A64" s="295" t="s">
        <v>669</v>
      </c>
      <c r="B64" s="296"/>
      <c r="C64" s="381" t="s">
        <v>686</v>
      </c>
      <c r="D64" s="382"/>
      <c r="E64" s="383"/>
      <c r="F64" s="277" t="s">
        <v>677</v>
      </c>
      <c r="G64" s="392"/>
      <c r="H64" s="392"/>
      <c r="I64" s="393"/>
    </row>
    <row r="65" spans="1:9" ht="21" customHeight="1">
      <c r="A65" s="391" t="s">
        <v>80</v>
      </c>
      <c r="B65" s="341"/>
      <c r="C65" s="293"/>
      <c r="D65" s="293"/>
      <c r="E65" s="294"/>
      <c r="F65" s="349"/>
      <c r="G65" s="350"/>
      <c r="H65" s="350"/>
      <c r="I65" s="351"/>
    </row>
    <row r="66" spans="1:9" ht="90.75" customHeight="1">
      <c r="A66" s="340"/>
      <c r="B66" s="341"/>
      <c r="C66" s="304" t="s">
        <v>687</v>
      </c>
      <c r="D66" s="305"/>
      <c r="E66" s="305"/>
      <c r="F66" s="300" t="s">
        <v>678</v>
      </c>
      <c r="G66" s="300"/>
      <c r="H66" s="300"/>
      <c r="I66" s="301"/>
    </row>
    <row r="67" spans="1:9" ht="21.75" customHeight="1">
      <c r="A67" s="412" t="s">
        <v>673</v>
      </c>
      <c r="B67" s="413"/>
      <c r="C67" s="304" t="s">
        <v>674</v>
      </c>
      <c r="D67" s="305"/>
      <c r="E67" s="305"/>
      <c r="F67" s="300" t="s">
        <v>679</v>
      </c>
      <c r="G67" s="300"/>
      <c r="H67" s="300"/>
      <c r="I67" s="301"/>
    </row>
    <row r="68" spans="1:9" ht="21.75" customHeight="1">
      <c r="A68" s="414"/>
      <c r="B68" s="413"/>
      <c r="C68" s="304" t="s">
        <v>675</v>
      </c>
      <c r="D68" s="305"/>
      <c r="E68" s="305"/>
      <c r="F68" s="300" t="s">
        <v>680</v>
      </c>
      <c r="G68" s="300"/>
      <c r="H68" s="300"/>
      <c r="I68" s="301"/>
    </row>
    <row r="69" spans="1:9" ht="21.75" customHeight="1" thickBot="1">
      <c r="A69" s="415"/>
      <c r="B69" s="416"/>
      <c r="C69" s="302" t="s">
        <v>676</v>
      </c>
      <c r="D69" s="303"/>
      <c r="E69" s="303"/>
      <c r="F69" s="344" t="s">
        <v>681</v>
      </c>
      <c r="G69" s="344"/>
      <c r="H69" s="344"/>
      <c r="I69" s="345"/>
    </row>
    <row r="70" spans="1:9" ht="12.75">
      <c r="A70" s="377"/>
      <c r="B70" s="378"/>
      <c r="C70" s="378"/>
      <c r="D70" s="378"/>
      <c r="E70" s="378"/>
      <c r="F70" s="378"/>
      <c r="G70" s="378"/>
      <c r="H70" s="378"/>
      <c r="I70" s="378"/>
    </row>
    <row r="71" spans="1:9" ht="12.75">
      <c r="A71" s="418" t="s">
        <v>672</v>
      </c>
      <c r="B71" s="419"/>
      <c r="C71" s="419"/>
      <c r="D71" s="419"/>
      <c r="E71" s="419"/>
      <c r="F71" s="419"/>
      <c r="G71" s="419"/>
      <c r="H71" s="419"/>
      <c r="I71" s="419"/>
    </row>
    <row r="72" spans="1:9" ht="13.5" thickBot="1">
      <c r="A72" s="395"/>
      <c r="B72" s="395"/>
      <c r="C72" s="395"/>
      <c r="D72" s="395"/>
      <c r="E72" s="395"/>
      <c r="F72" s="395"/>
      <c r="G72" s="395"/>
      <c r="H72" s="395"/>
      <c r="I72" s="395"/>
    </row>
    <row r="73" spans="1:9" ht="13.5" thickBot="1">
      <c r="A73" s="354" t="s">
        <v>899</v>
      </c>
      <c r="B73" s="355"/>
      <c r="C73" s="356"/>
      <c r="D73" s="357"/>
      <c r="E73" s="358"/>
      <c r="F73" s="196" t="s">
        <v>491</v>
      </c>
      <c r="G73" s="23"/>
      <c r="H73" s="23"/>
      <c r="I73" s="23"/>
    </row>
    <row r="74" spans="1:9" ht="13.5" thickBot="1">
      <c r="A74" s="125"/>
      <c r="B74" s="125"/>
      <c r="C74" s="135"/>
      <c r="D74" s="206"/>
      <c r="E74" s="206"/>
      <c r="F74" s="207"/>
      <c r="G74" s="23"/>
      <c r="H74" s="23"/>
      <c r="I74" s="23"/>
    </row>
    <row r="75" spans="1:9" ht="13.5" thickBot="1">
      <c r="A75" s="354" t="s">
        <v>927</v>
      </c>
      <c r="B75" s="396"/>
      <c r="C75" s="396"/>
      <c r="D75" s="396"/>
      <c r="E75" s="396"/>
      <c r="F75" s="396"/>
      <c r="G75" s="396"/>
      <c r="H75" s="396"/>
      <c r="I75" s="397"/>
    </row>
    <row r="76" spans="1:9" ht="12.75">
      <c r="A76" s="359" t="s">
        <v>492</v>
      </c>
      <c r="B76" s="398"/>
      <c r="C76" s="398"/>
      <c r="D76" s="398"/>
      <c r="E76" s="398"/>
      <c r="F76" s="398"/>
      <c r="G76" s="398"/>
      <c r="H76" s="398"/>
      <c r="I76" s="399"/>
    </row>
    <row r="77" spans="1:9" ht="12.75">
      <c r="A77" s="400"/>
      <c r="B77" s="401"/>
      <c r="C77" s="401"/>
      <c r="D77" s="401"/>
      <c r="E77" s="401"/>
      <c r="F77" s="401"/>
      <c r="G77" s="401"/>
      <c r="H77" s="401"/>
      <c r="I77" s="402"/>
    </row>
    <row r="78" spans="1:9" ht="12.75">
      <c r="A78" s="400"/>
      <c r="B78" s="401"/>
      <c r="C78" s="401"/>
      <c r="D78" s="401"/>
      <c r="E78" s="401"/>
      <c r="F78" s="401"/>
      <c r="G78" s="401"/>
      <c r="H78" s="401"/>
      <c r="I78" s="402"/>
    </row>
    <row r="79" spans="1:9" ht="12.75">
      <c r="A79" s="400"/>
      <c r="B79" s="401"/>
      <c r="C79" s="401"/>
      <c r="D79" s="401"/>
      <c r="E79" s="401"/>
      <c r="F79" s="401"/>
      <c r="G79" s="401"/>
      <c r="H79" s="401"/>
      <c r="I79" s="402"/>
    </row>
    <row r="80" spans="1:9" ht="13.5" thickBot="1">
      <c r="A80" s="403"/>
      <c r="B80" s="404"/>
      <c r="C80" s="404"/>
      <c r="D80" s="404"/>
      <c r="E80" s="404"/>
      <c r="F80" s="404"/>
      <c r="G80" s="404"/>
      <c r="H80" s="404"/>
      <c r="I80" s="405"/>
    </row>
    <row r="81" spans="1:9" ht="13.5" thickBot="1">
      <c r="A81" s="125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263" t="s">
        <v>481</v>
      </c>
      <c r="B82" s="352"/>
      <c r="C82" s="352"/>
      <c r="D82" s="352"/>
      <c r="E82" s="352"/>
      <c r="F82" s="352"/>
      <c r="G82" s="352"/>
      <c r="H82" s="352"/>
      <c r="I82" s="353"/>
    </row>
    <row r="83" spans="1:9" ht="12.75">
      <c r="A83" s="359" t="s">
        <v>493</v>
      </c>
      <c r="B83" s="360"/>
      <c r="C83" s="361"/>
      <c r="D83" s="361"/>
      <c r="E83" s="361"/>
      <c r="F83" s="361"/>
      <c r="G83" s="361"/>
      <c r="H83" s="361"/>
      <c r="I83" s="362"/>
    </row>
    <row r="84" spans="1:9" ht="13.5" thickBot="1">
      <c r="A84" s="363"/>
      <c r="B84" s="364"/>
      <c r="C84" s="364"/>
      <c r="D84" s="364"/>
      <c r="E84" s="364"/>
      <c r="F84" s="364"/>
      <c r="G84" s="364"/>
      <c r="H84" s="364"/>
      <c r="I84" s="365"/>
    </row>
    <row r="85" spans="1:9" ht="13.5" thickBot="1">
      <c r="A85" s="153"/>
      <c r="B85" s="153"/>
      <c r="C85" s="153"/>
      <c r="D85" s="153"/>
      <c r="E85" s="153"/>
      <c r="F85" s="153"/>
      <c r="G85" s="153"/>
      <c r="H85" s="153"/>
      <c r="I85" s="153"/>
    </row>
    <row r="86" spans="1:9" ht="13.5" thickBot="1">
      <c r="A86" s="134" t="s">
        <v>479</v>
      </c>
      <c r="B86" s="197"/>
      <c r="C86" s="153"/>
      <c r="D86" s="153"/>
      <c r="E86" s="153"/>
      <c r="F86" s="153"/>
      <c r="G86" s="153"/>
      <c r="H86" s="153"/>
      <c r="I86" s="153"/>
    </row>
    <row r="87" spans="1:9" ht="12.75">
      <c r="A87" s="153"/>
      <c r="B87" s="153"/>
      <c r="C87" s="153"/>
      <c r="D87" s="153"/>
      <c r="E87" s="153"/>
      <c r="F87" s="153"/>
      <c r="G87" s="153"/>
      <c r="H87" s="153"/>
      <c r="I87" s="153"/>
    </row>
    <row r="88" spans="1:9" ht="13.5" thickBot="1">
      <c r="A88" s="174" t="s">
        <v>81</v>
      </c>
      <c r="B88" s="153"/>
      <c r="C88" s="153"/>
      <c r="D88" s="153"/>
      <c r="E88" s="153"/>
      <c r="F88" s="153"/>
      <c r="G88" s="153"/>
      <c r="H88" s="153"/>
      <c r="I88" s="153"/>
    </row>
    <row r="89" spans="1:9" ht="13.5" thickBot="1">
      <c r="A89" s="354" t="s">
        <v>895</v>
      </c>
      <c r="B89" s="355"/>
      <c r="C89" s="355"/>
      <c r="D89" s="357"/>
      <c r="E89" s="357"/>
      <c r="F89" s="358"/>
      <c r="G89" s="184" t="s">
        <v>491</v>
      </c>
      <c r="H89" s="135"/>
      <c r="I89" s="135"/>
    </row>
    <row r="90" spans="1:9" ht="6" customHeight="1" thickBot="1">
      <c r="A90" s="125"/>
      <c r="B90" s="125"/>
      <c r="C90" s="125"/>
      <c r="D90" s="135"/>
      <c r="E90" s="135"/>
      <c r="F90" s="135"/>
      <c r="G90" s="135"/>
      <c r="H90" s="135"/>
      <c r="I90" s="135"/>
    </row>
    <row r="91" spans="1:9" ht="12.75">
      <c r="A91" s="338" t="s">
        <v>389</v>
      </c>
      <c r="B91" s="339"/>
      <c r="C91" s="290" t="s">
        <v>688</v>
      </c>
      <c r="D91" s="291"/>
      <c r="E91" s="292"/>
      <c r="F91" s="346" t="s">
        <v>893</v>
      </c>
      <c r="G91" s="347"/>
      <c r="H91" s="347"/>
      <c r="I91" s="348"/>
    </row>
    <row r="92" spans="1:9" ht="13.5" customHeight="1">
      <c r="A92" s="340"/>
      <c r="B92" s="341"/>
      <c r="C92" s="293"/>
      <c r="D92" s="293"/>
      <c r="E92" s="294"/>
      <c r="F92" s="349"/>
      <c r="G92" s="350"/>
      <c r="H92" s="350"/>
      <c r="I92" s="351"/>
    </row>
    <row r="93" spans="1:9" ht="12.75">
      <c r="A93" s="340"/>
      <c r="B93" s="341"/>
      <c r="C93" s="304" t="s">
        <v>689</v>
      </c>
      <c r="D93" s="305"/>
      <c r="E93" s="305"/>
      <c r="F93" s="300" t="s">
        <v>894</v>
      </c>
      <c r="G93" s="300"/>
      <c r="H93" s="300"/>
      <c r="I93" s="301"/>
    </row>
    <row r="94" spans="1:9" ht="12.75">
      <c r="A94" s="340"/>
      <c r="B94" s="341"/>
      <c r="C94" s="304" t="s">
        <v>674</v>
      </c>
      <c r="D94" s="305"/>
      <c r="E94" s="305"/>
      <c r="F94" s="300" t="s">
        <v>896</v>
      </c>
      <c r="G94" s="300"/>
      <c r="H94" s="300"/>
      <c r="I94" s="301"/>
    </row>
    <row r="95" spans="1:9" ht="12.75">
      <c r="A95" s="340"/>
      <c r="B95" s="341"/>
      <c r="C95" s="304" t="s">
        <v>675</v>
      </c>
      <c r="D95" s="305"/>
      <c r="E95" s="305"/>
      <c r="F95" s="300" t="s">
        <v>897</v>
      </c>
      <c r="G95" s="300"/>
      <c r="H95" s="300"/>
      <c r="I95" s="301"/>
    </row>
    <row r="96" spans="1:9" ht="13.5" thickBot="1">
      <c r="A96" s="342"/>
      <c r="B96" s="343"/>
      <c r="C96" s="302" t="s">
        <v>676</v>
      </c>
      <c r="D96" s="303"/>
      <c r="E96" s="303"/>
      <c r="F96" s="344" t="s">
        <v>898</v>
      </c>
      <c r="G96" s="344"/>
      <c r="H96" s="344"/>
      <c r="I96" s="345"/>
    </row>
    <row r="97" spans="1:9" ht="12.75">
      <c r="A97" s="81"/>
      <c r="B97" s="151"/>
      <c r="C97" s="151"/>
      <c r="D97" s="151"/>
      <c r="E97" s="152"/>
      <c r="F97" s="152"/>
      <c r="G97" s="151"/>
      <c r="H97" s="151"/>
      <c r="I97" s="151"/>
    </row>
    <row r="98" spans="1:9" ht="18" customHeight="1">
      <c r="A98" s="306" t="s">
        <v>900</v>
      </c>
      <c r="B98" s="307"/>
      <c r="C98" s="307"/>
      <c r="D98" s="307"/>
      <c r="E98" s="307"/>
      <c r="F98" s="307"/>
      <c r="G98" s="307"/>
      <c r="H98" s="307"/>
      <c r="I98" s="307"/>
    </row>
    <row r="99" spans="1:9" ht="15.75">
      <c r="A99" s="366" t="s">
        <v>924</v>
      </c>
      <c r="B99" s="367"/>
      <c r="C99" s="367"/>
      <c r="D99" s="367"/>
      <c r="E99" s="367"/>
      <c r="F99" s="367"/>
      <c r="G99" s="367"/>
      <c r="H99" s="367"/>
      <c r="I99" s="367"/>
    </row>
    <row r="100" spans="1:9" ht="12.75">
      <c r="A100" s="209"/>
      <c r="B100" s="209"/>
      <c r="C100" s="209"/>
      <c r="D100" s="209"/>
      <c r="E100" s="209"/>
      <c r="F100" s="209"/>
      <c r="G100" s="209"/>
      <c r="H100" s="209"/>
      <c r="I100" s="209"/>
    </row>
    <row r="101" spans="1:9" ht="12.75">
      <c r="A101" s="368" t="s">
        <v>269</v>
      </c>
      <c r="B101" s="369"/>
      <c r="C101" s="369"/>
      <c r="D101" s="369"/>
      <c r="E101" s="369"/>
      <c r="F101" s="369"/>
      <c r="G101" s="369"/>
      <c r="H101" s="369"/>
      <c r="I101" s="370"/>
    </row>
    <row r="102" spans="1:9" ht="12.75">
      <c r="A102" s="332"/>
      <c r="B102" s="333"/>
      <c r="C102" s="333"/>
      <c r="D102" s="333"/>
      <c r="E102" s="333"/>
      <c r="F102" s="333"/>
      <c r="G102" s="333"/>
      <c r="H102" s="333"/>
      <c r="I102" s="334"/>
    </row>
    <row r="103" spans="1:9" ht="12.75">
      <c r="A103" s="297" t="s">
        <v>237</v>
      </c>
      <c r="B103" s="297"/>
      <c r="C103" s="297"/>
      <c r="D103" s="297"/>
      <c r="E103" s="297"/>
      <c r="F103" s="297"/>
      <c r="G103" s="297"/>
      <c r="H103" s="297"/>
      <c r="I103" s="297"/>
    </row>
    <row r="104" spans="1:9" ht="12.75">
      <c r="A104" s="298"/>
      <c r="B104" s="298"/>
      <c r="C104" s="298"/>
      <c r="D104" s="298"/>
      <c r="E104" s="298"/>
      <c r="F104" s="298"/>
      <c r="G104" s="298"/>
      <c r="H104" s="298"/>
      <c r="I104" s="298"/>
    </row>
    <row r="105" spans="1:9" ht="12.75">
      <c r="A105" s="298"/>
      <c r="B105" s="298"/>
      <c r="C105" s="298"/>
      <c r="D105" s="298"/>
      <c r="E105" s="298"/>
      <c r="F105" s="298"/>
      <c r="G105" s="298"/>
      <c r="H105" s="298"/>
      <c r="I105" s="298"/>
    </row>
    <row r="106" spans="1:9" ht="12.75">
      <c r="A106" s="298"/>
      <c r="B106" s="298"/>
      <c r="C106" s="298"/>
      <c r="D106" s="298"/>
      <c r="E106" s="298"/>
      <c r="F106" s="298"/>
      <c r="G106" s="298"/>
      <c r="H106" s="298"/>
      <c r="I106" s="298"/>
    </row>
    <row r="107" spans="1:9" ht="12.75">
      <c r="A107" s="298"/>
      <c r="B107" s="298"/>
      <c r="C107" s="298"/>
      <c r="D107" s="298"/>
      <c r="E107" s="298"/>
      <c r="F107" s="298"/>
      <c r="G107" s="298"/>
      <c r="H107" s="298"/>
      <c r="I107" s="298"/>
    </row>
    <row r="108" spans="1:9" ht="12.75">
      <c r="A108" s="298"/>
      <c r="B108" s="298"/>
      <c r="C108" s="298"/>
      <c r="D108" s="298"/>
      <c r="E108" s="298"/>
      <c r="F108" s="298"/>
      <c r="G108" s="298"/>
      <c r="H108" s="298"/>
      <c r="I108" s="298"/>
    </row>
    <row r="109" spans="1:9" ht="12.75">
      <c r="A109" s="299"/>
      <c r="B109" s="299"/>
      <c r="C109" s="299"/>
      <c r="D109" s="299"/>
      <c r="E109" s="299"/>
      <c r="F109" s="299"/>
      <c r="G109" s="299"/>
      <c r="H109" s="299"/>
      <c r="I109" s="299"/>
    </row>
    <row r="110" spans="1:9" ht="12.75">
      <c r="A110" s="299"/>
      <c r="B110" s="299"/>
      <c r="C110" s="299"/>
      <c r="D110" s="299"/>
      <c r="E110" s="299"/>
      <c r="F110" s="299"/>
      <c r="G110" s="299"/>
      <c r="H110" s="299"/>
      <c r="I110" s="299"/>
    </row>
    <row r="111" spans="1:9" ht="12.75">
      <c r="A111" s="299"/>
      <c r="B111" s="299"/>
      <c r="C111" s="299"/>
      <c r="D111" s="299"/>
      <c r="E111" s="299"/>
      <c r="F111" s="299"/>
      <c r="G111" s="299"/>
      <c r="H111" s="299"/>
      <c r="I111" s="299"/>
    </row>
    <row r="112" spans="1:9" ht="12.75">
      <c r="A112" s="299"/>
      <c r="B112" s="299"/>
      <c r="C112" s="299"/>
      <c r="D112" s="299"/>
      <c r="E112" s="299"/>
      <c r="F112" s="299"/>
      <c r="G112" s="299"/>
      <c r="H112" s="299"/>
      <c r="I112" s="299"/>
    </row>
    <row r="113" spans="1:9" ht="12.75">
      <c r="A113" s="299"/>
      <c r="B113" s="299"/>
      <c r="C113" s="299"/>
      <c r="D113" s="299"/>
      <c r="E113" s="299"/>
      <c r="F113" s="299"/>
      <c r="G113" s="299"/>
      <c r="H113" s="299"/>
      <c r="I113" s="299"/>
    </row>
    <row r="114" spans="1:9" ht="12.75">
      <c r="A114" s="299"/>
      <c r="B114" s="299"/>
      <c r="C114" s="299"/>
      <c r="D114" s="299"/>
      <c r="E114" s="299"/>
      <c r="F114" s="299"/>
      <c r="G114" s="299"/>
      <c r="H114" s="299"/>
      <c r="I114" s="299"/>
    </row>
    <row r="115" spans="1:9" ht="12.75">
      <c r="A115" s="299"/>
      <c r="B115" s="299"/>
      <c r="C115" s="299"/>
      <c r="D115" s="299"/>
      <c r="E115" s="299"/>
      <c r="F115" s="299"/>
      <c r="G115" s="299"/>
      <c r="H115" s="299"/>
      <c r="I115" s="299"/>
    </row>
    <row r="116" spans="1:9" ht="12.75">
      <c r="A116" s="299"/>
      <c r="B116" s="299"/>
      <c r="C116" s="299"/>
      <c r="D116" s="299"/>
      <c r="E116" s="299"/>
      <c r="F116" s="299"/>
      <c r="G116" s="299"/>
      <c r="H116" s="299"/>
      <c r="I116" s="299"/>
    </row>
    <row r="117" spans="1:9" ht="12.75">
      <c r="A117" s="299"/>
      <c r="B117" s="299"/>
      <c r="C117" s="299"/>
      <c r="D117" s="299"/>
      <c r="E117" s="299"/>
      <c r="F117" s="299"/>
      <c r="G117" s="299"/>
      <c r="H117" s="299"/>
      <c r="I117" s="299"/>
    </row>
    <row r="118" spans="1:9" ht="12.75">
      <c r="A118" s="299"/>
      <c r="B118" s="299"/>
      <c r="C118" s="299"/>
      <c r="D118" s="299"/>
      <c r="E118" s="299"/>
      <c r="F118" s="299"/>
      <c r="G118" s="299"/>
      <c r="H118" s="299"/>
      <c r="I118" s="299"/>
    </row>
    <row r="119" spans="1:9" ht="12.75">
      <c r="A119" s="208"/>
      <c r="B119" s="208"/>
      <c r="C119" s="208"/>
      <c r="D119" s="208"/>
      <c r="E119" s="208"/>
      <c r="F119" s="208"/>
      <c r="G119" s="208"/>
      <c r="H119" s="208"/>
      <c r="I119" s="208"/>
    </row>
    <row r="120" spans="1:9" ht="12.75">
      <c r="A120" s="335" t="s">
        <v>270</v>
      </c>
      <c r="B120" s="336"/>
      <c r="C120" s="336"/>
      <c r="D120" s="336"/>
      <c r="E120" s="336"/>
      <c r="F120" s="336"/>
      <c r="G120" s="336"/>
      <c r="H120" s="336"/>
      <c r="I120" s="337"/>
    </row>
    <row r="121" spans="1:9" ht="29.25" customHeight="1">
      <c r="A121" s="332" t="s">
        <v>901</v>
      </c>
      <c r="B121" s="333"/>
      <c r="C121" s="333"/>
      <c r="D121" s="333"/>
      <c r="E121" s="333"/>
      <c r="F121" s="333"/>
      <c r="G121" s="333"/>
      <c r="H121" s="333"/>
      <c r="I121" s="334"/>
    </row>
    <row r="122" spans="1:9" ht="12.75">
      <c r="A122" s="329" t="s">
        <v>238</v>
      </c>
      <c r="B122" s="329"/>
      <c r="C122" s="329"/>
      <c r="D122" s="329"/>
      <c r="E122" s="329"/>
      <c r="F122" s="329"/>
      <c r="G122" s="329"/>
      <c r="H122" s="329"/>
      <c r="I122" s="329"/>
    </row>
    <row r="123" spans="1:9" ht="12.75">
      <c r="A123" s="298"/>
      <c r="B123" s="298"/>
      <c r="C123" s="298"/>
      <c r="D123" s="298"/>
      <c r="E123" s="298"/>
      <c r="F123" s="298"/>
      <c r="G123" s="298"/>
      <c r="H123" s="298"/>
      <c r="I123" s="298"/>
    </row>
    <row r="124" spans="1:9" ht="12.75">
      <c r="A124" s="298"/>
      <c r="B124" s="298"/>
      <c r="C124" s="298"/>
      <c r="D124" s="298"/>
      <c r="E124" s="298"/>
      <c r="F124" s="298"/>
      <c r="G124" s="298"/>
      <c r="H124" s="298"/>
      <c r="I124" s="298"/>
    </row>
    <row r="125" spans="1:9" ht="12.75">
      <c r="A125" s="298"/>
      <c r="B125" s="298"/>
      <c r="C125" s="298"/>
      <c r="D125" s="298"/>
      <c r="E125" s="298"/>
      <c r="F125" s="298"/>
      <c r="G125" s="298"/>
      <c r="H125" s="298"/>
      <c r="I125" s="298"/>
    </row>
    <row r="126" spans="1:9" ht="12.75">
      <c r="A126" s="298"/>
      <c r="B126" s="298"/>
      <c r="C126" s="298"/>
      <c r="D126" s="298"/>
      <c r="E126" s="298"/>
      <c r="F126" s="298"/>
      <c r="G126" s="298"/>
      <c r="H126" s="298"/>
      <c r="I126" s="298"/>
    </row>
    <row r="127" spans="1:9" ht="12.75">
      <c r="A127" s="298"/>
      <c r="B127" s="298"/>
      <c r="C127" s="298"/>
      <c r="D127" s="298"/>
      <c r="E127" s="298"/>
      <c r="F127" s="298"/>
      <c r="G127" s="298"/>
      <c r="H127" s="298"/>
      <c r="I127" s="298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71" t="s">
        <v>902</v>
      </c>
      <c r="B129" s="372"/>
      <c r="C129" s="372"/>
      <c r="D129" s="372"/>
      <c r="E129" s="372"/>
      <c r="F129" s="372"/>
      <c r="G129" s="372"/>
      <c r="H129" s="372"/>
      <c r="I129" s="373"/>
    </row>
    <row r="130" spans="1:9" ht="12.75">
      <c r="A130" s="374"/>
      <c r="B130" s="375"/>
      <c r="C130" s="375"/>
      <c r="D130" s="375"/>
      <c r="E130" s="375"/>
      <c r="F130" s="375"/>
      <c r="G130" s="375"/>
      <c r="H130" s="375"/>
      <c r="I130" s="376"/>
    </row>
    <row r="131" spans="1:9" ht="12.75">
      <c r="A131" s="297" t="s">
        <v>239</v>
      </c>
      <c r="B131" s="297"/>
      <c r="C131" s="297"/>
      <c r="D131" s="297"/>
      <c r="E131" s="297"/>
      <c r="F131" s="297"/>
      <c r="G131" s="297"/>
      <c r="H131" s="297"/>
      <c r="I131" s="297"/>
    </row>
    <row r="132" spans="1:9" ht="12.75">
      <c r="A132" s="329"/>
      <c r="B132" s="329"/>
      <c r="C132" s="329"/>
      <c r="D132" s="329"/>
      <c r="E132" s="329"/>
      <c r="F132" s="329"/>
      <c r="G132" s="329"/>
      <c r="H132" s="329"/>
      <c r="I132" s="329"/>
    </row>
    <row r="133" spans="1:9" ht="12.75">
      <c r="A133" s="329"/>
      <c r="B133" s="329"/>
      <c r="C133" s="329"/>
      <c r="D133" s="329"/>
      <c r="E133" s="329"/>
      <c r="F133" s="329"/>
      <c r="G133" s="329"/>
      <c r="H133" s="329"/>
      <c r="I133" s="329"/>
    </row>
    <row r="134" spans="1:9" ht="12.75">
      <c r="A134" s="329"/>
      <c r="B134" s="329"/>
      <c r="C134" s="329"/>
      <c r="D134" s="329"/>
      <c r="E134" s="329"/>
      <c r="F134" s="329"/>
      <c r="G134" s="329"/>
      <c r="H134" s="329"/>
      <c r="I134" s="329"/>
    </row>
    <row r="135" spans="1:9" ht="12.75">
      <c r="A135" s="329"/>
      <c r="B135" s="329"/>
      <c r="C135" s="329"/>
      <c r="D135" s="329"/>
      <c r="E135" s="329"/>
      <c r="F135" s="329"/>
      <c r="G135" s="329"/>
      <c r="H135" s="329"/>
      <c r="I135" s="329"/>
    </row>
    <row r="136" spans="1:9" ht="12.75">
      <c r="A136" s="329"/>
      <c r="B136" s="329"/>
      <c r="C136" s="329"/>
      <c r="D136" s="329"/>
      <c r="E136" s="329"/>
      <c r="F136" s="329"/>
      <c r="G136" s="329"/>
      <c r="H136" s="329"/>
      <c r="I136" s="329"/>
    </row>
    <row r="137" spans="1:9" ht="12.75">
      <c r="A137" s="154"/>
      <c r="B137" s="154"/>
      <c r="C137" s="154"/>
      <c r="D137" s="154"/>
      <c r="E137" s="154"/>
      <c r="F137" s="154"/>
      <c r="G137" s="154"/>
      <c r="H137" s="154"/>
      <c r="I137" s="154"/>
    </row>
    <row r="138" spans="1:9" ht="12.75" customHeight="1">
      <c r="A138" s="371" t="s">
        <v>903</v>
      </c>
      <c r="B138" s="372"/>
      <c r="C138" s="372"/>
      <c r="D138" s="372"/>
      <c r="E138" s="372"/>
      <c r="F138" s="372"/>
      <c r="G138" s="372"/>
      <c r="H138" s="372"/>
      <c r="I138" s="373"/>
    </row>
    <row r="139" spans="1:9" ht="12.75" customHeight="1">
      <c r="A139" s="374"/>
      <c r="B139" s="375"/>
      <c r="C139" s="375"/>
      <c r="D139" s="375"/>
      <c r="E139" s="375"/>
      <c r="F139" s="375"/>
      <c r="G139" s="375"/>
      <c r="H139" s="375"/>
      <c r="I139" s="376"/>
    </row>
    <row r="140" spans="1:9" ht="12.75" customHeight="1">
      <c r="A140" s="297" t="s">
        <v>240</v>
      </c>
      <c r="B140" s="297"/>
      <c r="C140" s="297"/>
      <c r="D140" s="297"/>
      <c r="E140" s="297"/>
      <c r="F140" s="297"/>
      <c r="G140" s="297"/>
      <c r="H140" s="297"/>
      <c r="I140" s="297"/>
    </row>
    <row r="141" spans="1:9" ht="12.75" customHeight="1">
      <c r="A141" s="329"/>
      <c r="B141" s="329"/>
      <c r="C141" s="329"/>
      <c r="D141" s="329"/>
      <c r="E141" s="329"/>
      <c r="F141" s="329"/>
      <c r="G141" s="329"/>
      <c r="H141" s="329"/>
      <c r="I141" s="329"/>
    </row>
    <row r="142" spans="1:9" ht="12.75" customHeight="1">
      <c r="A142" s="329"/>
      <c r="B142" s="329"/>
      <c r="C142" s="329"/>
      <c r="D142" s="329"/>
      <c r="E142" s="329"/>
      <c r="F142" s="329"/>
      <c r="G142" s="329"/>
      <c r="H142" s="329"/>
      <c r="I142" s="329"/>
    </row>
    <row r="143" spans="1:9" ht="12.75" customHeight="1">
      <c r="A143" s="329"/>
      <c r="B143" s="329"/>
      <c r="C143" s="329"/>
      <c r="D143" s="329"/>
      <c r="E143" s="329"/>
      <c r="F143" s="329"/>
      <c r="G143" s="329"/>
      <c r="H143" s="329"/>
      <c r="I143" s="329"/>
    </row>
    <row r="144" spans="1:9" ht="12.75" customHeight="1">
      <c r="A144" s="329"/>
      <c r="B144" s="329"/>
      <c r="C144" s="329"/>
      <c r="D144" s="329"/>
      <c r="E144" s="329"/>
      <c r="F144" s="329"/>
      <c r="G144" s="329"/>
      <c r="H144" s="329"/>
      <c r="I144" s="329"/>
    </row>
    <row r="145" spans="1:9" ht="12.75" customHeight="1">
      <c r="A145" s="329"/>
      <c r="B145" s="329"/>
      <c r="C145" s="329"/>
      <c r="D145" s="329"/>
      <c r="E145" s="329"/>
      <c r="F145" s="329"/>
      <c r="G145" s="329"/>
      <c r="H145" s="329"/>
      <c r="I145" s="329"/>
    </row>
    <row r="146" spans="1:9" ht="12.75" customHeight="1">
      <c r="A146" s="153"/>
      <c r="B146" s="153"/>
      <c r="C146" s="153"/>
      <c r="D146" s="153"/>
      <c r="E146" s="153"/>
      <c r="F146" s="153"/>
      <c r="G146" s="153"/>
      <c r="H146" s="153"/>
      <c r="I146" s="153"/>
    </row>
    <row r="148" spans="1:9" ht="18" customHeight="1">
      <c r="A148" s="394" t="s">
        <v>912</v>
      </c>
      <c r="B148" s="395"/>
      <c r="C148" s="395"/>
      <c r="D148" s="395"/>
      <c r="E148" s="395"/>
      <c r="F148" s="395"/>
      <c r="G148" s="395"/>
      <c r="H148" s="395"/>
      <c r="I148" s="395"/>
    </row>
    <row r="149" spans="1:9" ht="12.75" customHeight="1">
      <c r="A149" s="320" t="s">
        <v>619</v>
      </c>
      <c r="B149" s="321"/>
      <c r="C149" s="321"/>
      <c r="D149" s="321"/>
      <c r="E149" s="321"/>
      <c r="F149" s="321"/>
      <c r="G149" s="321"/>
      <c r="H149" s="321"/>
      <c r="I149" s="322"/>
    </row>
    <row r="150" spans="1:9" ht="12.75" customHeight="1">
      <c r="A150" s="323"/>
      <c r="B150" s="324"/>
      <c r="C150" s="324"/>
      <c r="D150" s="324"/>
      <c r="E150" s="324"/>
      <c r="F150" s="324"/>
      <c r="G150" s="324"/>
      <c r="H150" s="324"/>
      <c r="I150" s="325"/>
    </row>
    <row r="151" spans="1:9" ht="12.75" customHeight="1">
      <c r="A151" s="323"/>
      <c r="B151" s="324"/>
      <c r="C151" s="324"/>
      <c r="D151" s="324"/>
      <c r="E151" s="324"/>
      <c r="F151" s="324"/>
      <c r="G151" s="324"/>
      <c r="H151" s="324"/>
      <c r="I151" s="325"/>
    </row>
    <row r="152" spans="1:9" ht="12.75" customHeight="1">
      <c r="A152" s="323"/>
      <c r="B152" s="324"/>
      <c r="C152" s="324"/>
      <c r="D152" s="324"/>
      <c r="E152" s="324"/>
      <c r="F152" s="324"/>
      <c r="G152" s="324"/>
      <c r="H152" s="324"/>
      <c r="I152" s="325"/>
    </row>
    <row r="153" spans="1:9" ht="12.75" customHeight="1">
      <c r="A153" s="323"/>
      <c r="B153" s="324"/>
      <c r="C153" s="324"/>
      <c r="D153" s="324"/>
      <c r="E153" s="324"/>
      <c r="F153" s="324"/>
      <c r="G153" s="324"/>
      <c r="H153" s="324"/>
      <c r="I153" s="325"/>
    </row>
    <row r="154" spans="1:9" ht="12.75" customHeight="1">
      <c r="A154" s="326"/>
      <c r="B154" s="327"/>
      <c r="C154" s="327"/>
      <c r="D154" s="327"/>
      <c r="E154" s="327"/>
      <c r="F154" s="327"/>
      <c r="G154" s="327"/>
      <c r="H154" s="327"/>
      <c r="I154" s="328"/>
    </row>
    <row r="155" spans="1:9" ht="12.75">
      <c r="A155" s="297" t="s">
        <v>241</v>
      </c>
      <c r="B155" s="297"/>
      <c r="C155" s="297"/>
      <c r="D155" s="297"/>
      <c r="E155" s="297"/>
      <c r="F155" s="297"/>
      <c r="G155" s="297"/>
      <c r="H155" s="297"/>
      <c r="I155" s="297"/>
    </row>
    <row r="156" spans="1:9" ht="12.75">
      <c r="A156" s="329"/>
      <c r="B156" s="329"/>
      <c r="C156" s="329"/>
      <c r="D156" s="329"/>
      <c r="E156" s="329"/>
      <c r="F156" s="329"/>
      <c r="G156" s="329"/>
      <c r="H156" s="329"/>
      <c r="I156" s="329"/>
    </row>
    <row r="157" spans="1:9" ht="12.75">
      <c r="A157" s="329"/>
      <c r="B157" s="329"/>
      <c r="C157" s="329"/>
      <c r="D157" s="329"/>
      <c r="E157" s="329"/>
      <c r="F157" s="329"/>
      <c r="G157" s="329"/>
      <c r="H157" s="329"/>
      <c r="I157" s="329"/>
    </row>
    <row r="158" spans="1:9" ht="12.75">
      <c r="A158" s="329"/>
      <c r="B158" s="329"/>
      <c r="C158" s="329"/>
      <c r="D158" s="329"/>
      <c r="E158" s="329"/>
      <c r="F158" s="329"/>
      <c r="G158" s="329"/>
      <c r="H158" s="329"/>
      <c r="I158" s="329"/>
    </row>
    <row r="159" spans="1:9" ht="12.75">
      <c r="A159" s="329"/>
      <c r="B159" s="329"/>
      <c r="C159" s="329"/>
      <c r="D159" s="329"/>
      <c r="E159" s="329"/>
      <c r="F159" s="329"/>
      <c r="G159" s="329"/>
      <c r="H159" s="329"/>
      <c r="I159" s="329"/>
    </row>
    <row r="160" spans="1:9" ht="12.75">
      <c r="A160" s="329"/>
      <c r="B160" s="329"/>
      <c r="C160" s="329"/>
      <c r="D160" s="329"/>
      <c r="E160" s="329"/>
      <c r="F160" s="329"/>
      <c r="G160" s="329"/>
      <c r="H160" s="329"/>
      <c r="I160" s="329"/>
    </row>
    <row r="161" spans="1:9" ht="12.75">
      <c r="A161" s="330"/>
      <c r="B161" s="330"/>
      <c r="C161" s="330"/>
      <c r="D161" s="330"/>
      <c r="E161" s="330"/>
      <c r="F161" s="330"/>
      <c r="G161" s="330"/>
      <c r="H161" s="330"/>
      <c r="I161" s="330"/>
    </row>
    <row r="162" spans="1:9" ht="12.75">
      <c r="A162" s="330"/>
      <c r="B162" s="330"/>
      <c r="C162" s="330"/>
      <c r="D162" s="330"/>
      <c r="E162" s="330"/>
      <c r="F162" s="330"/>
      <c r="G162" s="330"/>
      <c r="H162" s="330"/>
      <c r="I162" s="330"/>
    </row>
    <row r="163" spans="1:9" ht="12.75">
      <c r="A163" s="330"/>
      <c r="B163" s="330"/>
      <c r="C163" s="330"/>
      <c r="D163" s="330"/>
      <c r="E163" s="330"/>
      <c r="F163" s="330"/>
      <c r="G163" s="330"/>
      <c r="H163" s="330"/>
      <c r="I163" s="330"/>
    </row>
    <row r="164" spans="1:9" ht="12.75">
      <c r="A164" s="330"/>
      <c r="B164" s="330"/>
      <c r="C164" s="330"/>
      <c r="D164" s="330"/>
      <c r="E164" s="330"/>
      <c r="F164" s="330"/>
      <c r="G164" s="330"/>
      <c r="H164" s="330"/>
      <c r="I164" s="330"/>
    </row>
    <row r="165" spans="1:9" ht="12.75">
      <c r="A165" s="330"/>
      <c r="B165" s="330"/>
      <c r="C165" s="330"/>
      <c r="D165" s="330"/>
      <c r="E165" s="330"/>
      <c r="F165" s="330"/>
      <c r="G165" s="330"/>
      <c r="H165" s="330"/>
      <c r="I165" s="330"/>
    </row>
    <row r="166" spans="1:9" ht="12.75">
      <c r="A166" s="150"/>
      <c r="B166" s="150"/>
      <c r="C166" s="150"/>
      <c r="D166" s="150"/>
      <c r="E166" s="150"/>
      <c r="F166" s="150"/>
      <c r="G166" s="150"/>
      <c r="H166" s="150"/>
      <c r="I166" s="150"/>
    </row>
    <row r="167" spans="1:9" ht="12.75">
      <c r="A167" s="177" t="s">
        <v>925</v>
      </c>
      <c r="B167" s="178"/>
      <c r="C167" s="178"/>
      <c r="D167" s="178"/>
      <c r="E167" s="178"/>
      <c r="F167" s="178"/>
      <c r="G167" s="178"/>
      <c r="H167" s="178"/>
      <c r="I167" s="179"/>
    </row>
    <row r="168" spans="1:9" ht="12.75">
      <c r="A168" s="331" t="s">
        <v>926</v>
      </c>
      <c r="B168" s="315"/>
      <c r="C168" s="315"/>
      <c r="D168" s="315"/>
      <c r="E168" s="315"/>
      <c r="F168" s="315"/>
      <c r="G168" s="315"/>
      <c r="H168" s="315"/>
      <c r="I168" s="316"/>
    </row>
    <row r="169" spans="1:9" ht="12.75">
      <c r="A169" s="314"/>
      <c r="B169" s="315"/>
      <c r="C169" s="315"/>
      <c r="D169" s="315"/>
      <c r="E169" s="315"/>
      <c r="F169" s="315"/>
      <c r="G169" s="315"/>
      <c r="H169" s="315"/>
      <c r="I169" s="316"/>
    </row>
    <row r="170" spans="1:9" ht="12.75">
      <c r="A170" s="314"/>
      <c r="B170" s="315"/>
      <c r="C170" s="315"/>
      <c r="D170" s="315"/>
      <c r="E170" s="315"/>
      <c r="F170" s="315"/>
      <c r="G170" s="315"/>
      <c r="H170" s="315"/>
      <c r="I170" s="316"/>
    </row>
    <row r="171" spans="1:9" ht="12.75">
      <c r="A171" s="314"/>
      <c r="B171" s="315"/>
      <c r="C171" s="315"/>
      <c r="D171" s="315"/>
      <c r="E171" s="315"/>
      <c r="F171" s="315"/>
      <c r="G171" s="315"/>
      <c r="H171" s="315"/>
      <c r="I171" s="316"/>
    </row>
    <row r="172" spans="1:9" ht="12.75" customHeight="1">
      <c r="A172" s="331" t="s">
        <v>911</v>
      </c>
      <c r="B172" s="315"/>
      <c r="C172" s="315"/>
      <c r="D172" s="315"/>
      <c r="E172" s="315"/>
      <c r="F172" s="315"/>
      <c r="G172" s="315"/>
      <c r="H172" s="315"/>
      <c r="I172" s="316"/>
    </row>
    <row r="173" spans="1:9" ht="12.75">
      <c r="A173" s="314"/>
      <c r="B173" s="315"/>
      <c r="C173" s="315"/>
      <c r="D173" s="315"/>
      <c r="E173" s="315"/>
      <c r="F173" s="315"/>
      <c r="G173" s="315"/>
      <c r="H173" s="315"/>
      <c r="I173" s="316"/>
    </row>
    <row r="174" spans="1:9" ht="12.75">
      <c r="A174" s="180"/>
      <c r="B174" s="181"/>
      <c r="C174" s="181"/>
      <c r="D174" s="181"/>
      <c r="E174" s="181"/>
      <c r="F174" s="181"/>
      <c r="G174" s="181"/>
      <c r="H174" s="181"/>
      <c r="I174" s="182"/>
    </row>
    <row r="175" spans="1:9" ht="13.5" thickBot="1">
      <c r="A175" s="308" t="s">
        <v>892</v>
      </c>
      <c r="B175" s="309"/>
      <c r="C175" s="309"/>
      <c r="D175" s="309"/>
      <c r="E175" s="309"/>
      <c r="F175" s="309"/>
      <c r="G175" s="309"/>
      <c r="H175" s="309"/>
      <c r="I175" s="310"/>
    </row>
    <row r="176" spans="1:9" ht="12.75">
      <c r="A176" s="311"/>
      <c r="B176" s="312"/>
      <c r="C176" s="312"/>
      <c r="D176" s="312"/>
      <c r="E176" s="312"/>
      <c r="F176" s="312"/>
      <c r="G176" s="312"/>
      <c r="H176" s="312"/>
      <c r="I176" s="313"/>
    </row>
    <row r="177" spans="1:9" ht="12.75">
      <c r="A177" s="314"/>
      <c r="B177" s="315"/>
      <c r="C177" s="315"/>
      <c r="D177" s="315"/>
      <c r="E177" s="315"/>
      <c r="F177" s="315"/>
      <c r="G177" s="315"/>
      <c r="H177" s="315"/>
      <c r="I177" s="316"/>
    </row>
    <row r="178" spans="1:9" ht="12.75">
      <c r="A178" s="317"/>
      <c r="B178" s="318"/>
      <c r="C178" s="318"/>
      <c r="D178" s="318"/>
      <c r="E178" s="318"/>
      <c r="F178" s="318"/>
      <c r="G178" s="318"/>
      <c r="H178" s="318"/>
      <c r="I178" s="319"/>
    </row>
    <row r="179" spans="1:9" ht="12.75">
      <c r="A179" s="175"/>
      <c r="B179" s="176"/>
      <c r="C179" s="175"/>
      <c r="D179" s="176"/>
      <c r="E179" s="176"/>
      <c r="F179" s="176"/>
      <c r="G179" s="176"/>
      <c r="H179" s="176"/>
      <c r="I179" s="176"/>
    </row>
  </sheetData>
  <sheetProtection password="9F76" sheet="1" objects="1" scenarios="1" formatCells="0" formatColumns="0" formatRows="0" insertColumns="0" insertRows="0" insertHyperlinks="0" sort="0" autoFilter="0"/>
  <mergeCells count="105">
    <mergeCell ref="A2:I2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F35:I37"/>
    <mergeCell ref="F38:I39"/>
    <mergeCell ref="B43:I48"/>
    <mergeCell ref="B15:I15"/>
    <mergeCell ref="B16:I16"/>
    <mergeCell ref="F23:I23"/>
    <mergeCell ref="B17:I17"/>
    <mergeCell ref="F21:I21"/>
    <mergeCell ref="F55:I55"/>
    <mergeCell ref="A54:B54"/>
    <mergeCell ref="G52:I52"/>
    <mergeCell ref="A55:B58"/>
    <mergeCell ref="F58:I58"/>
    <mergeCell ref="F57:I57"/>
    <mergeCell ref="C57:E57"/>
    <mergeCell ref="A148:I148"/>
    <mergeCell ref="A75:I75"/>
    <mergeCell ref="A76:I80"/>
    <mergeCell ref="F59:I59"/>
    <mergeCell ref="A61:B61"/>
    <mergeCell ref="C63:E63"/>
    <mergeCell ref="A67:B69"/>
    <mergeCell ref="A63:B63"/>
    <mergeCell ref="A71:I72"/>
    <mergeCell ref="A89:F89"/>
    <mergeCell ref="A50:C50"/>
    <mergeCell ref="C66:E66"/>
    <mergeCell ref="C64:E65"/>
    <mergeCell ref="A52:F52"/>
    <mergeCell ref="F54:I54"/>
    <mergeCell ref="C54:E54"/>
    <mergeCell ref="C55:E55"/>
    <mergeCell ref="C56:E56"/>
    <mergeCell ref="A65:B66"/>
    <mergeCell ref="F64:I65"/>
    <mergeCell ref="F67:I67"/>
    <mergeCell ref="F66:I66"/>
    <mergeCell ref="F69:I69"/>
    <mergeCell ref="A70:I70"/>
    <mergeCell ref="A82:I82"/>
    <mergeCell ref="A73:E73"/>
    <mergeCell ref="A83:I84"/>
    <mergeCell ref="A140:I145"/>
    <mergeCell ref="A131:I136"/>
    <mergeCell ref="A99:I99"/>
    <mergeCell ref="A122:I127"/>
    <mergeCell ref="A101:I102"/>
    <mergeCell ref="A129:I130"/>
    <mergeCell ref="A138:I139"/>
    <mergeCell ref="A121:I121"/>
    <mergeCell ref="A120:I120"/>
    <mergeCell ref="A91:B96"/>
    <mergeCell ref="C96:E96"/>
    <mergeCell ref="F96:I96"/>
    <mergeCell ref="C95:E95"/>
    <mergeCell ref="F95:I95"/>
    <mergeCell ref="C94:E94"/>
    <mergeCell ref="F91:I92"/>
    <mergeCell ref="C93:E93"/>
    <mergeCell ref="A175:I178"/>
    <mergeCell ref="A149:I154"/>
    <mergeCell ref="A155:I165"/>
    <mergeCell ref="A168:I171"/>
    <mergeCell ref="A172:I173"/>
    <mergeCell ref="C91:E92"/>
    <mergeCell ref="A64:B64"/>
    <mergeCell ref="A103:I118"/>
    <mergeCell ref="F68:I68"/>
    <mergeCell ref="C69:E69"/>
    <mergeCell ref="C67:E67"/>
    <mergeCell ref="C68:E68"/>
    <mergeCell ref="F94:I94"/>
    <mergeCell ref="A98:I98"/>
    <mergeCell ref="F93:I93"/>
    <mergeCell ref="F63:I63"/>
    <mergeCell ref="C58:E58"/>
    <mergeCell ref="C59:E59"/>
    <mergeCell ref="A31:A33"/>
    <mergeCell ref="B31:I33"/>
    <mergeCell ref="A59:B59"/>
    <mergeCell ref="A60:B60"/>
    <mergeCell ref="F60:I61"/>
    <mergeCell ref="C60:E61"/>
    <mergeCell ref="C35:E37"/>
    <mergeCell ref="B3:F3"/>
    <mergeCell ref="E6:I6"/>
    <mergeCell ref="F40:I40"/>
    <mergeCell ref="B19:I19"/>
    <mergeCell ref="G29:I29"/>
    <mergeCell ref="B10:I10"/>
    <mergeCell ref="E7:I7"/>
    <mergeCell ref="B25:I25"/>
    <mergeCell ref="B27:I27"/>
    <mergeCell ref="B12:I12"/>
  </mergeCells>
  <hyperlinks>
    <hyperlink ref="B25" r:id="rId1" display="gozova@stpmi.sk"/>
    <hyperlink ref="B27" r:id="rId2" display="www.stpmi.sk"/>
    <hyperlink ref="F35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8" customWidth="1"/>
    <col min="25" max="16384" width="9.140625" style="36" customWidth="1"/>
  </cols>
  <sheetData>
    <row r="1" spans="1:24" s="35" customFormat="1" ht="12.75">
      <c r="A1" s="681" t="s">
        <v>906</v>
      </c>
      <c r="B1" s="681"/>
      <c r="C1" s="681"/>
      <c r="D1" s="681"/>
      <c r="E1" s="681"/>
      <c r="F1" s="682"/>
      <c r="G1" s="682"/>
      <c r="H1" s="682"/>
      <c r="I1" s="682"/>
      <c r="J1" s="682"/>
      <c r="K1" s="682"/>
      <c r="L1" s="682"/>
      <c r="M1" s="682"/>
      <c r="N1" s="683"/>
      <c r="O1" s="683"/>
      <c r="P1" s="683"/>
      <c r="Q1" s="683"/>
      <c r="R1" s="683"/>
      <c r="S1" s="683"/>
      <c r="T1" s="137"/>
      <c r="U1" s="137"/>
      <c r="V1" s="137"/>
      <c r="W1" s="137"/>
      <c r="X1" s="137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8"/>
      <c r="U2" s="138"/>
      <c r="V2" s="138"/>
      <c r="W2" s="138"/>
      <c r="X2" s="138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49" t="s">
        <v>433</v>
      </c>
      <c r="B3" s="550"/>
      <c r="C3" s="673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</row>
    <row r="4" spans="1:19" ht="15.75">
      <c r="A4" s="549" t="s">
        <v>480</v>
      </c>
      <c r="B4" s="550"/>
      <c r="C4" s="675" t="str">
        <f>IF(ISBLANK(Polročná_správa!B12),"  ",Polročná_správa!B12)</f>
        <v>STP akciová spoločnosť Michalovce</v>
      </c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</row>
    <row r="5" spans="1:19" ht="15.75">
      <c r="A5" s="549" t="s">
        <v>281</v>
      </c>
      <c r="B5" s="553"/>
      <c r="C5" s="675" t="str">
        <f>IF(ISBLANK(Polročná_správa!E6),"  ",Polročná_správa!E6)</f>
        <v>31650058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84" t="s">
        <v>447</v>
      </c>
      <c r="B7" s="685"/>
      <c r="C7" s="677"/>
      <c r="D7" s="678"/>
      <c r="E7" s="697"/>
      <c r="F7" s="677"/>
      <c r="G7" s="696"/>
      <c r="H7" s="697"/>
      <c r="I7" s="677"/>
      <c r="J7" s="688"/>
      <c r="K7" s="678"/>
      <c r="L7" s="677"/>
      <c r="M7" s="678"/>
      <c r="N7" s="677"/>
      <c r="O7" s="678"/>
      <c r="P7" s="677"/>
      <c r="Q7" s="678"/>
      <c r="R7" s="677"/>
      <c r="S7" s="678"/>
    </row>
    <row r="8" spans="1:19" ht="9.75" customHeight="1">
      <c r="A8" s="686"/>
      <c r="B8" s="687"/>
      <c r="C8" s="700"/>
      <c r="D8" s="680"/>
      <c r="E8" s="699"/>
      <c r="F8" s="679"/>
      <c r="G8" s="698"/>
      <c r="H8" s="699"/>
      <c r="I8" s="679"/>
      <c r="J8" s="689"/>
      <c r="K8" s="680"/>
      <c r="L8" s="679"/>
      <c r="M8" s="680"/>
      <c r="N8" s="679"/>
      <c r="O8" s="680"/>
      <c r="P8" s="679"/>
      <c r="Q8" s="680"/>
      <c r="R8" s="679"/>
      <c r="S8" s="680"/>
    </row>
    <row r="9" spans="1:19" ht="12.75">
      <c r="A9" s="690"/>
      <c r="B9" s="691"/>
      <c r="C9" s="692"/>
      <c r="D9" s="574"/>
      <c r="E9" s="136"/>
      <c r="F9" s="693"/>
      <c r="G9" s="694"/>
      <c r="H9" s="695"/>
      <c r="I9" s="693"/>
      <c r="J9" s="694"/>
      <c r="K9" s="695"/>
      <c r="L9" s="671"/>
      <c r="M9" s="672"/>
      <c r="N9" s="671"/>
      <c r="O9" s="672"/>
      <c r="P9" s="671"/>
      <c r="Q9" s="672"/>
      <c r="R9" s="671"/>
      <c r="S9" s="672"/>
    </row>
    <row r="10" spans="1:19" ht="12.75">
      <c r="A10" s="690"/>
      <c r="B10" s="691"/>
      <c r="C10" s="692"/>
      <c r="D10" s="574"/>
      <c r="E10" s="1"/>
      <c r="F10" s="693"/>
      <c r="G10" s="694"/>
      <c r="H10" s="695"/>
      <c r="I10" s="693"/>
      <c r="J10" s="694"/>
      <c r="K10" s="695"/>
      <c r="L10" s="671"/>
      <c r="M10" s="672"/>
      <c r="N10" s="671"/>
      <c r="O10" s="672"/>
      <c r="P10" s="671"/>
      <c r="Q10" s="672"/>
      <c r="R10" s="671"/>
      <c r="S10" s="672"/>
    </row>
    <row r="11" spans="1:19" ht="12.75">
      <c r="A11" s="690"/>
      <c r="B11" s="691"/>
      <c r="C11" s="692"/>
      <c r="D11" s="574"/>
      <c r="E11" s="136"/>
      <c r="F11" s="693"/>
      <c r="G11" s="694"/>
      <c r="H11" s="695"/>
      <c r="I11" s="693"/>
      <c r="J11" s="694"/>
      <c r="K11" s="695"/>
      <c r="L11" s="671"/>
      <c r="M11" s="672"/>
      <c r="N11" s="671"/>
      <c r="O11" s="672"/>
      <c r="P11" s="671"/>
      <c r="Q11" s="672"/>
      <c r="R11" s="671"/>
      <c r="S11" s="672"/>
    </row>
    <row r="12" spans="1:19" ht="12.75">
      <c r="A12" s="690"/>
      <c r="B12" s="691"/>
      <c r="C12" s="692"/>
      <c r="D12" s="574"/>
      <c r="E12" s="136"/>
      <c r="F12" s="693"/>
      <c r="G12" s="694"/>
      <c r="H12" s="695"/>
      <c r="I12" s="693"/>
      <c r="J12" s="694"/>
      <c r="K12" s="695"/>
      <c r="L12" s="671"/>
      <c r="M12" s="672"/>
      <c r="N12" s="671"/>
      <c r="O12" s="672"/>
      <c r="P12" s="671"/>
      <c r="Q12" s="672"/>
      <c r="R12" s="671"/>
      <c r="S12" s="672"/>
    </row>
    <row r="13" spans="1:19" ht="12.75">
      <c r="A13" s="690"/>
      <c r="B13" s="691"/>
      <c r="C13" s="692"/>
      <c r="D13" s="574"/>
      <c r="E13" s="1"/>
      <c r="F13" s="693"/>
      <c r="G13" s="694"/>
      <c r="H13" s="695"/>
      <c r="I13" s="693"/>
      <c r="J13" s="694"/>
      <c r="K13" s="695"/>
      <c r="L13" s="671"/>
      <c r="M13" s="672"/>
      <c r="N13" s="671"/>
      <c r="O13" s="672"/>
      <c r="P13" s="671"/>
      <c r="Q13" s="672"/>
      <c r="R13" s="671"/>
      <c r="S13" s="672"/>
    </row>
    <row r="14" spans="1:19" ht="12.75">
      <c r="A14" s="690"/>
      <c r="B14" s="691"/>
      <c r="C14" s="692"/>
      <c r="D14" s="574"/>
      <c r="E14" s="1"/>
      <c r="F14" s="693"/>
      <c r="G14" s="694"/>
      <c r="H14" s="695"/>
      <c r="I14" s="693"/>
      <c r="J14" s="694"/>
      <c r="K14" s="695"/>
      <c r="L14" s="671"/>
      <c r="M14" s="672"/>
      <c r="N14" s="671"/>
      <c r="O14" s="672"/>
      <c r="P14" s="671"/>
      <c r="Q14" s="672"/>
      <c r="R14" s="671"/>
      <c r="S14" s="672"/>
    </row>
    <row r="15" spans="1:19" ht="12.75">
      <c r="A15" s="690"/>
      <c r="B15" s="691"/>
      <c r="C15" s="692"/>
      <c r="D15" s="574"/>
      <c r="E15" s="1"/>
      <c r="F15" s="693"/>
      <c r="G15" s="694"/>
      <c r="H15" s="695"/>
      <c r="I15" s="693"/>
      <c r="J15" s="694"/>
      <c r="K15" s="695"/>
      <c r="L15" s="671"/>
      <c r="M15" s="672"/>
      <c r="N15" s="671"/>
      <c r="O15" s="672"/>
      <c r="P15" s="671"/>
      <c r="Q15" s="672"/>
      <c r="R15" s="671"/>
      <c r="S15" s="672"/>
    </row>
    <row r="16" spans="1:19" ht="12.75">
      <c r="A16" s="690"/>
      <c r="B16" s="691"/>
      <c r="C16" s="692"/>
      <c r="D16" s="574"/>
      <c r="E16" s="1"/>
      <c r="F16" s="693"/>
      <c r="G16" s="694"/>
      <c r="H16" s="695"/>
      <c r="I16" s="693"/>
      <c r="J16" s="694"/>
      <c r="K16" s="695"/>
      <c r="L16" s="671"/>
      <c r="M16" s="672"/>
      <c r="N16" s="671"/>
      <c r="O16" s="672"/>
      <c r="P16" s="671"/>
      <c r="Q16" s="672"/>
      <c r="R16" s="671"/>
      <c r="S16" s="672"/>
    </row>
    <row r="17" spans="1:19" ht="12.75">
      <c r="A17" s="690"/>
      <c r="B17" s="691"/>
      <c r="C17" s="692"/>
      <c r="D17" s="574"/>
      <c r="E17" s="1"/>
      <c r="F17" s="693"/>
      <c r="G17" s="694"/>
      <c r="H17" s="695"/>
      <c r="I17" s="693"/>
      <c r="J17" s="694"/>
      <c r="K17" s="695"/>
      <c r="L17" s="671"/>
      <c r="M17" s="672"/>
      <c r="N17" s="671"/>
      <c r="O17" s="672"/>
      <c r="P17" s="671"/>
      <c r="Q17" s="672"/>
      <c r="R17" s="671"/>
      <c r="S17" s="672"/>
    </row>
    <row r="18" spans="1:19" ht="12.75">
      <c r="A18" s="690"/>
      <c r="B18" s="691"/>
      <c r="C18" s="692"/>
      <c r="D18" s="574"/>
      <c r="E18" s="1"/>
      <c r="F18" s="693"/>
      <c r="G18" s="694"/>
      <c r="H18" s="695"/>
      <c r="I18" s="693"/>
      <c r="J18" s="694"/>
      <c r="K18" s="695"/>
      <c r="L18" s="671"/>
      <c r="M18" s="672"/>
      <c r="N18" s="671"/>
      <c r="O18" s="672"/>
      <c r="P18" s="671"/>
      <c r="Q18" s="672"/>
      <c r="R18" s="671"/>
      <c r="S18" s="672"/>
    </row>
    <row r="19" spans="1:19" ht="12.75">
      <c r="A19" s="690"/>
      <c r="B19" s="691"/>
      <c r="C19" s="692"/>
      <c r="D19" s="574"/>
      <c r="E19" s="1"/>
      <c r="F19" s="693"/>
      <c r="G19" s="694"/>
      <c r="H19" s="695"/>
      <c r="I19" s="693"/>
      <c r="J19" s="694"/>
      <c r="K19" s="695"/>
      <c r="L19" s="671"/>
      <c r="M19" s="672"/>
      <c r="N19" s="671"/>
      <c r="O19" s="672"/>
      <c r="P19" s="671"/>
      <c r="Q19" s="672"/>
      <c r="R19" s="671"/>
      <c r="S19" s="672"/>
    </row>
    <row r="20" spans="1:19" ht="12.75">
      <c r="A20" s="690"/>
      <c r="B20" s="691"/>
      <c r="C20" s="692"/>
      <c r="D20" s="574"/>
      <c r="E20" s="1"/>
      <c r="F20" s="693"/>
      <c r="G20" s="694"/>
      <c r="H20" s="695"/>
      <c r="I20" s="693"/>
      <c r="J20" s="694"/>
      <c r="K20" s="695"/>
      <c r="L20" s="671"/>
      <c r="M20" s="672"/>
      <c r="N20" s="671"/>
      <c r="O20" s="672"/>
      <c r="P20" s="671"/>
      <c r="Q20" s="672"/>
      <c r="R20" s="671"/>
      <c r="S20" s="672"/>
    </row>
    <row r="21" spans="1:19" ht="12.75">
      <c r="A21" s="690"/>
      <c r="B21" s="691"/>
      <c r="C21" s="692"/>
      <c r="D21" s="574"/>
      <c r="E21" s="136"/>
      <c r="F21" s="693"/>
      <c r="G21" s="694"/>
      <c r="H21" s="695"/>
      <c r="I21" s="693"/>
      <c r="J21" s="694"/>
      <c r="K21" s="695"/>
      <c r="L21" s="671"/>
      <c r="M21" s="672"/>
      <c r="N21" s="671"/>
      <c r="O21" s="672"/>
      <c r="P21" s="671"/>
      <c r="Q21" s="672"/>
      <c r="R21" s="671"/>
      <c r="S21" s="672"/>
    </row>
    <row r="22" spans="1:19" ht="12.75">
      <c r="A22" s="690"/>
      <c r="B22" s="691"/>
      <c r="C22" s="692"/>
      <c r="D22" s="574"/>
      <c r="E22" s="1"/>
      <c r="F22" s="693"/>
      <c r="G22" s="694"/>
      <c r="H22" s="695"/>
      <c r="I22" s="693"/>
      <c r="J22" s="694"/>
      <c r="K22" s="695"/>
      <c r="L22" s="671"/>
      <c r="M22" s="672"/>
      <c r="N22" s="671"/>
      <c r="O22" s="672"/>
      <c r="P22" s="671"/>
      <c r="Q22" s="672"/>
      <c r="R22" s="671"/>
      <c r="S22" s="672"/>
    </row>
    <row r="23" spans="1:19" ht="12.75">
      <c r="A23" s="690"/>
      <c r="B23" s="691"/>
      <c r="C23" s="692"/>
      <c r="D23" s="574"/>
      <c r="E23" s="1"/>
      <c r="F23" s="693"/>
      <c r="G23" s="694"/>
      <c r="H23" s="695"/>
      <c r="I23" s="693"/>
      <c r="J23" s="694"/>
      <c r="K23" s="695"/>
      <c r="L23" s="671"/>
      <c r="M23" s="672"/>
      <c r="N23" s="671"/>
      <c r="O23" s="672"/>
      <c r="P23" s="671"/>
      <c r="Q23" s="672"/>
      <c r="R23" s="671"/>
      <c r="S23" s="672"/>
    </row>
    <row r="24" spans="1:19" ht="12.75">
      <c r="A24" s="690"/>
      <c r="B24" s="691"/>
      <c r="C24" s="692"/>
      <c r="D24" s="574"/>
      <c r="E24" s="1"/>
      <c r="F24" s="693"/>
      <c r="G24" s="694"/>
      <c r="H24" s="695"/>
      <c r="I24" s="693"/>
      <c r="J24" s="694"/>
      <c r="K24" s="695"/>
      <c r="L24" s="671"/>
      <c r="M24" s="672"/>
      <c r="N24" s="671"/>
      <c r="O24" s="672"/>
      <c r="P24" s="671"/>
      <c r="Q24" s="672"/>
      <c r="R24" s="671"/>
      <c r="S24" s="672"/>
    </row>
    <row r="25" spans="1:19" ht="12.75">
      <c r="A25" s="690"/>
      <c r="B25" s="691"/>
      <c r="C25" s="692"/>
      <c r="D25" s="574"/>
      <c r="E25" s="1"/>
      <c r="F25" s="693"/>
      <c r="G25" s="694"/>
      <c r="H25" s="695"/>
      <c r="I25" s="693"/>
      <c r="J25" s="694"/>
      <c r="K25" s="695"/>
      <c r="L25" s="671"/>
      <c r="M25" s="672"/>
      <c r="N25" s="671"/>
      <c r="O25" s="672"/>
      <c r="P25" s="671"/>
      <c r="Q25" s="672"/>
      <c r="R25" s="671"/>
      <c r="S25" s="672"/>
    </row>
    <row r="26" spans="1:19" ht="12.75">
      <c r="A26" s="690"/>
      <c r="B26" s="691"/>
      <c r="C26" s="692"/>
      <c r="D26" s="574"/>
      <c r="E26" s="1"/>
      <c r="F26" s="693"/>
      <c r="G26" s="694"/>
      <c r="H26" s="695"/>
      <c r="I26" s="693"/>
      <c r="J26" s="694"/>
      <c r="K26" s="695"/>
      <c r="L26" s="671"/>
      <c r="M26" s="672"/>
      <c r="N26" s="671"/>
      <c r="O26" s="672"/>
      <c r="P26" s="671"/>
      <c r="Q26" s="672"/>
      <c r="R26" s="671"/>
      <c r="S26" s="672"/>
    </row>
    <row r="27" spans="1:19" ht="12.75">
      <c r="A27" s="690"/>
      <c r="B27" s="691"/>
      <c r="C27" s="692"/>
      <c r="D27" s="574"/>
      <c r="E27" s="1"/>
      <c r="F27" s="693"/>
      <c r="G27" s="694"/>
      <c r="H27" s="695"/>
      <c r="I27" s="693"/>
      <c r="J27" s="694"/>
      <c r="K27" s="695"/>
      <c r="L27" s="671"/>
      <c r="M27" s="672"/>
      <c r="N27" s="671"/>
      <c r="O27" s="672"/>
      <c r="P27" s="671"/>
      <c r="Q27" s="672"/>
      <c r="R27" s="671"/>
      <c r="S27" s="672"/>
    </row>
    <row r="28" spans="1:19" ht="12.75">
      <c r="A28" s="690"/>
      <c r="B28" s="691"/>
      <c r="C28" s="692"/>
      <c r="D28" s="574"/>
      <c r="E28" s="1"/>
      <c r="F28" s="693"/>
      <c r="G28" s="694"/>
      <c r="H28" s="695"/>
      <c r="I28" s="693"/>
      <c r="J28" s="694"/>
      <c r="K28" s="695"/>
      <c r="L28" s="671"/>
      <c r="M28" s="672"/>
      <c r="N28" s="671"/>
      <c r="O28" s="672"/>
      <c r="P28" s="671"/>
      <c r="Q28" s="672"/>
      <c r="R28" s="671"/>
      <c r="S28" s="672"/>
    </row>
    <row r="29" spans="1:19" ht="12.75">
      <c r="A29" s="690"/>
      <c r="B29" s="691"/>
      <c r="C29" s="692"/>
      <c r="D29" s="574"/>
      <c r="E29" s="1"/>
      <c r="F29" s="693"/>
      <c r="G29" s="694"/>
      <c r="H29" s="695"/>
      <c r="I29" s="693"/>
      <c r="J29" s="694"/>
      <c r="K29" s="695"/>
      <c r="L29" s="671"/>
      <c r="M29" s="672"/>
      <c r="N29" s="671"/>
      <c r="O29" s="672"/>
      <c r="P29" s="671"/>
      <c r="Q29" s="672"/>
      <c r="R29" s="671"/>
      <c r="S29" s="672"/>
    </row>
    <row r="30" spans="1:19" ht="12.75">
      <c r="A30" s="690"/>
      <c r="B30" s="691"/>
      <c r="C30" s="692"/>
      <c r="D30" s="574"/>
      <c r="E30" s="1"/>
      <c r="F30" s="693"/>
      <c r="G30" s="694"/>
      <c r="H30" s="695"/>
      <c r="I30" s="693"/>
      <c r="J30" s="694"/>
      <c r="K30" s="695"/>
      <c r="L30" s="671"/>
      <c r="M30" s="672"/>
      <c r="N30" s="671"/>
      <c r="O30" s="672"/>
      <c r="P30" s="671"/>
      <c r="Q30" s="672"/>
      <c r="R30" s="671"/>
      <c r="S30" s="672"/>
    </row>
    <row r="31" spans="1:19" ht="12.75">
      <c r="A31" s="690"/>
      <c r="B31" s="691"/>
      <c r="C31" s="692"/>
      <c r="D31" s="574"/>
      <c r="E31" s="136"/>
      <c r="F31" s="693"/>
      <c r="G31" s="694"/>
      <c r="H31" s="695"/>
      <c r="I31" s="693"/>
      <c r="J31" s="694"/>
      <c r="K31" s="695"/>
      <c r="L31" s="671"/>
      <c r="M31" s="672"/>
      <c r="N31" s="671"/>
      <c r="O31" s="672"/>
      <c r="P31" s="671"/>
      <c r="Q31" s="672"/>
      <c r="R31" s="671"/>
      <c r="S31" s="672"/>
    </row>
    <row r="32" spans="1:19" ht="12.75">
      <c r="A32" s="690"/>
      <c r="B32" s="691"/>
      <c r="C32" s="692"/>
      <c r="D32" s="574"/>
      <c r="E32" s="1"/>
      <c r="F32" s="693"/>
      <c r="G32" s="694"/>
      <c r="H32" s="695"/>
      <c r="I32" s="693"/>
      <c r="J32" s="694"/>
      <c r="K32" s="695"/>
      <c r="L32" s="671"/>
      <c r="M32" s="672"/>
      <c r="N32" s="671"/>
      <c r="O32" s="672"/>
      <c r="P32" s="671"/>
      <c r="Q32" s="672"/>
      <c r="R32" s="671"/>
      <c r="S32" s="672"/>
    </row>
    <row r="33" spans="1:19" ht="12.75">
      <c r="A33" s="690"/>
      <c r="B33" s="691"/>
      <c r="C33" s="692"/>
      <c r="D33" s="574"/>
      <c r="E33" s="1"/>
      <c r="F33" s="693"/>
      <c r="G33" s="694"/>
      <c r="H33" s="695"/>
      <c r="I33" s="693"/>
      <c r="J33" s="694"/>
      <c r="K33" s="695"/>
      <c r="L33" s="671"/>
      <c r="M33" s="672"/>
      <c r="N33" s="671"/>
      <c r="O33" s="672"/>
      <c r="P33" s="671"/>
      <c r="Q33" s="672"/>
      <c r="R33" s="671"/>
      <c r="S33" s="672"/>
    </row>
    <row r="34" spans="1:19" ht="12.75">
      <c r="A34" s="690"/>
      <c r="B34" s="691"/>
      <c r="C34" s="692"/>
      <c r="D34" s="574"/>
      <c r="E34" s="1"/>
      <c r="F34" s="693"/>
      <c r="G34" s="694"/>
      <c r="H34" s="695"/>
      <c r="I34" s="693"/>
      <c r="J34" s="694"/>
      <c r="K34" s="695"/>
      <c r="L34" s="671"/>
      <c r="M34" s="672"/>
      <c r="N34" s="671"/>
      <c r="O34" s="672"/>
      <c r="P34" s="671"/>
      <c r="Q34" s="672"/>
      <c r="R34" s="671"/>
      <c r="S34" s="672"/>
    </row>
    <row r="35" spans="1:19" ht="12.75">
      <c r="A35" s="690"/>
      <c r="B35" s="691"/>
      <c r="C35" s="692"/>
      <c r="D35" s="574"/>
      <c r="E35" s="1"/>
      <c r="F35" s="693"/>
      <c r="G35" s="694"/>
      <c r="H35" s="695"/>
      <c r="I35" s="693"/>
      <c r="J35" s="694"/>
      <c r="K35" s="695"/>
      <c r="L35" s="671"/>
      <c r="M35" s="672"/>
      <c r="N35" s="671"/>
      <c r="O35" s="672"/>
      <c r="P35" s="671"/>
      <c r="Q35" s="672"/>
      <c r="R35" s="671"/>
      <c r="S35" s="672"/>
    </row>
    <row r="36" spans="1:19" ht="12.75">
      <c r="A36" s="690"/>
      <c r="B36" s="691"/>
      <c r="C36" s="692"/>
      <c r="D36" s="574"/>
      <c r="E36" s="1"/>
      <c r="F36" s="693"/>
      <c r="G36" s="694"/>
      <c r="H36" s="695"/>
      <c r="I36" s="693"/>
      <c r="J36" s="694"/>
      <c r="K36" s="695"/>
      <c r="L36" s="671"/>
      <c r="M36" s="672"/>
      <c r="N36" s="671"/>
      <c r="O36" s="672"/>
      <c r="P36" s="671"/>
      <c r="Q36" s="672"/>
      <c r="R36" s="671"/>
      <c r="S36" s="672"/>
    </row>
    <row r="37" spans="1:19" ht="12.75">
      <c r="A37" s="690"/>
      <c r="B37" s="691"/>
      <c r="C37" s="692"/>
      <c r="D37" s="574"/>
      <c r="E37" s="1"/>
      <c r="F37" s="693"/>
      <c r="G37" s="694"/>
      <c r="H37" s="695"/>
      <c r="I37" s="693"/>
      <c r="J37" s="694"/>
      <c r="K37" s="695"/>
      <c r="L37" s="671"/>
      <c r="M37" s="672"/>
      <c r="N37" s="671"/>
      <c r="O37" s="672"/>
      <c r="P37" s="671"/>
      <c r="Q37" s="672"/>
      <c r="R37" s="671"/>
      <c r="S37" s="672"/>
    </row>
    <row r="38" spans="1:19" ht="12.75">
      <c r="A38" s="690"/>
      <c r="B38" s="691"/>
      <c r="C38" s="692"/>
      <c r="D38" s="574"/>
      <c r="E38" s="1"/>
      <c r="F38" s="693"/>
      <c r="G38" s="694"/>
      <c r="H38" s="695"/>
      <c r="I38" s="693"/>
      <c r="J38" s="694"/>
      <c r="K38" s="695"/>
      <c r="L38" s="671"/>
      <c r="M38" s="672"/>
      <c r="N38" s="671"/>
      <c r="O38" s="672"/>
      <c r="P38" s="671"/>
      <c r="Q38" s="672"/>
      <c r="R38" s="671"/>
      <c r="S38" s="672"/>
    </row>
    <row r="39" spans="1:19" ht="12.75">
      <c r="A39" s="690"/>
      <c r="B39" s="691"/>
      <c r="C39" s="692"/>
      <c r="D39" s="574"/>
      <c r="E39" s="1"/>
      <c r="F39" s="693"/>
      <c r="G39" s="694"/>
      <c r="H39" s="695"/>
      <c r="I39" s="693"/>
      <c r="J39" s="694"/>
      <c r="K39" s="695"/>
      <c r="L39" s="671"/>
      <c r="M39" s="672"/>
      <c r="N39" s="671"/>
      <c r="O39" s="672"/>
      <c r="P39" s="671"/>
      <c r="Q39" s="672"/>
      <c r="R39" s="671"/>
      <c r="S39" s="672"/>
    </row>
    <row r="40" spans="1:19" ht="12.75">
      <c r="A40" s="690"/>
      <c r="B40" s="691"/>
      <c r="C40" s="692"/>
      <c r="D40" s="574"/>
      <c r="E40" s="136"/>
      <c r="F40" s="693"/>
      <c r="G40" s="694"/>
      <c r="H40" s="695"/>
      <c r="I40" s="693"/>
      <c r="J40" s="694"/>
      <c r="K40" s="695"/>
      <c r="L40" s="671"/>
      <c r="M40" s="672"/>
      <c r="N40" s="671"/>
      <c r="O40" s="672"/>
      <c r="P40" s="671"/>
      <c r="Q40" s="672"/>
      <c r="R40" s="671"/>
      <c r="S40" s="672"/>
    </row>
    <row r="41" spans="1:19" ht="12.75">
      <c r="A41" s="690"/>
      <c r="B41" s="691"/>
      <c r="C41" s="692"/>
      <c r="D41" s="574"/>
      <c r="E41" s="136"/>
      <c r="F41" s="693"/>
      <c r="G41" s="694"/>
      <c r="H41" s="695"/>
      <c r="I41" s="693"/>
      <c r="J41" s="694"/>
      <c r="K41" s="695"/>
      <c r="L41" s="671"/>
      <c r="M41" s="672"/>
      <c r="N41" s="671"/>
      <c r="O41" s="672"/>
      <c r="P41" s="671"/>
      <c r="Q41" s="672"/>
      <c r="R41" s="671"/>
      <c r="S41" s="672"/>
    </row>
    <row r="42" spans="1:19" ht="12.75">
      <c r="A42" s="690"/>
      <c r="B42" s="691"/>
      <c r="C42" s="692"/>
      <c r="D42" s="574"/>
      <c r="E42" s="1"/>
      <c r="F42" s="693"/>
      <c r="G42" s="694"/>
      <c r="H42" s="695"/>
      <c r="I42" s="693"/>
      <c r="J42" s="694"/>
      <c r="K42" s="695"/>
      <c r="L42" s="671"/>
      <c r="M42" s="672"/>
      <c r="N42" s="671"/>
      <c r="O42" s="672"/>
      <c r="P42" s="671"/>
      <c r="Q42" s="672"/>
      <c r="R42" s="671"/>
      <c r="S42" s="672"/>
    </row>
    <row r="43" spans="1:19" ht="12.75">
      <c r="A43" s="690"/>
      <c r="B43" s="691"/>
      <c r="C43" s="692"/>
      <c r="D43" s="574"/>
      <c r="E43" s="1"/>
      <c r="F43" s="693"/>
      <c r="G43" s="694"/>
      <c r="H43" s="695"/>
      <c r="I43" s="693"/>
      <c r="J43" s="694"/>
      <c r="K43" s="695"/>
      <c r="L43" s="671"/>
      <c r="M43" s="672"/>
      <c r="N43" s="671"/>
      <c r="O43" s="672"/>
      <c r="P43" s="671"/>
      <c r="Q43" s="672"/>
      <c r="R43" s="671"/>
      <c r="S43" s="672"/>
    </row>
    <row r="44" spans="1:19" ht="12.75">
      <c r="A44" s="690"/>
      <c r="B44" s="691"/>
      <c r="C44" s="692"/>
      <c r="D44" s="574"/>
      <c r="E44" s="1"/>
      <c r="F44" s="693"/>
      <c r="G44" s="694"/>
      <c r="H44" s="695"/>
      <c r="I44" s="693"/>
      <c r="J44" s="694"/>
      <c r="K44" s="695"/>
      <c r="L44" s="671"/>
      <c r="M44" s="672"/>
      <c r="N44" s="671"/>
      <c r="O44" s="672"/>
      <c r="P44" s="671"/>
      <c r="Q44" s="672"/>
      <c r="R44" s="671"/>
      <c r="S44" s="672"/>
    </row>
    <row r="45" spans="1:19" ht="12.75">
      <c r="A45" s="690"/>
      <c r="B45" s="691"/>
      <c r="C45" s="692"/>
      <c r="D45" s="574"/>
      <c r="E45" s="1"/>
      <c r="F45" s="693"/>
      <c r="G45" s="694"/>
      <c r="H45" s="695"/>
      <c r="I45" s="693"/>
      <c r="J45" s="694"/>
      <c r="K45" s="695"/>
      <c r="L45" s="671"/>
      <c r="M45" s="672"/>
      <c r="N45" s="671"/>
      <c r="O45" s="672"/>
      <c r="P45" s="671"/>
      <c r="Q45" s="672"/>
      <c r="R45" s="671"/>
      <c r="S45" s="672"/>
    </row>
    <row r="46" spans="1:19" ht="12.75">
      <c r="A46" s="690"/>
      <c r="B46" s="691"/>
      <c r="C46" s="692"/>
      <c r="D46" s="574"/>
      <c r="E46" s="1"/>
      <c r="F46" s="693"/>
      <c r="G46" s="694"/>
      <c r="H46" s="695"/>
      <c r="I46" s="693"/>
      <c r="J46" s="694"/>
      <c r="K46" s="695"/>
      <c r="L46" s="671"/>
      <c r="M46" s="672"/>
      <c r="N46" s="671"/>
      <c r="O46" s="672"/>
      <c r="P46" s="671"/>
      <c r="Q46" s="672"/>
      <c r="R46" s="671"/>
      <c r="S46" s="672"/>
    </row>
    <row r="47" spans="1:19" ht="12.75">
      <c r="A47" s="690"/>
      <c r="B47" s="691"/>
      <c r="C47" s="692"/>
      <c r="D47" s="574"/>
      <c r="E47" s="1"/>
      <c r="F47" s="693"/>
      <c r="G47" s="694"/>
      <c r="H47" s="695"/>
      <c r="I47" s="693"/>
      <c r="J47" s="694"/>
      <c r="K47" s="695"/>
      <c r="L47" s="671"/>
      <c r="M47" s="672"/>
      <c r="N47" s="671"/>
      <c r="O47" s="672"/>
      <c r="P47" s="671"/>
      <c r="Q47" s="672"/>
      <c r="R47" s="671"/>
      <c r="S47" s="672"/>
    </row>
    <row r="48" spans="1:19" ht="12.75">
      <c r="A48" s="690"/>
      <c r="B48" s="691"/>
      <c r="C48" s="692"/>
      <c r="D48" s="574"/>
      <c r="E48" s="1"/>
      <c r="F48" s="693"/>
      <c r="G48" s="694"/>
      <c r="H48" s="695"/>
      <c r="I48" s="693"/>
      <c r="J48" s="694"/>
      <c r="K48" s="695"/>
      <c r="L48" s="671"/>
      <c r="M48" s="672"/>
      <c r="N48" s="671"/>
      <c r="O48" s="672"/>
      <c r="P48" s="671"/>
      <c r="Q48" s="672"/>
      <c r="R48" s="671"/>
      <c r="S48" s="672"/>
    </row>
    <row r="49" spans="1:19" ht="12.75">
      <c r="A49" s="690"/>
      <c r="B49" s="691"/>
      <c r="C49" s="692"/>
      <c r="D49" s="574"/>
      <c r="E49" s="136"/>
      <c r="F49" s="693"/>
      <c r="G49" s="694"/>
      <c r="H49" s="695"/>
      <c r="I49" s="693"/>
      <c r="J49" s="694"/>
      <c r="K49" s="695"/>
      <c r="L49" s="671"/>
      <c r="M49" s="672"/>
      <c r="N49" s="671"/>
      <c r="O49" s="672"/>
      <c r="P49" s="671"/>
      <c r="Q49" s="672"/>
      <c r="R49" s="671"/>
      <c r="S49" s="672"/>
    </row>
    <row r="50" spans="1:19" ht="12.75">
      <c r="A50" s="690"/>
      <c r="B50" s="691"/>
      <c r="C50" s="692"/>
      <c r="D50" s="574"/>
      <c r="E50" s="1"/>
      <c r="F50" s="693"/>
      <c r="G50" s="694"/>
      <c r="H50" s="695"/>
      <c r="I50" s="693"/>
      <c r="J50" s="694"/>
      <c r="K50" s="695"/>
      <c r="L50" s="671"/>
      <c r="M50" s="672"/>
      <c r="N50" s="671"/>
      <c r="O50" s="672"/>
      <c r="P50" s="671"/>
      <c r="Q50" s="672"/>
      <c r="R50" s="671"/>
      <c r="S50" s="672"/>
    </row>
    <row r="51" spans="1:19" ht="12.75">
      <c r="A51" s="690"/>
      <c r="B51" s="691"/>
      <c r="C51" s="692"/>
      <c r="D51" s="574"/>
      <c r="E51" s="1"/>
      <c r="F51" s="693"/>
      <c r="G51" s="694"/>
      <c r="H51" s="695"/>
      <c r="I51" s="693"/>
      <c r="J51" s="694"/>
      <c r="K51" s="695"/>
      <c r="L51" s="671"/>
      <c r="M51" s="672"/>
      <c r="N51" s="671"/>
      <c r="O51" s="672"/>
      <c r="P51" s="671"/>
      <c r="Q51" s="672"/>
      <c r="R51" s="671"/>
      <c r="S51" s="672"/>
    </row>
    <row r="52" spans="1:19" ht="12.75">
      <c r="A52" s="690"/>
      <c r="B52" s="691"/>
      <c r="C52" s="692"/>
      <c r="D52" s="574"/>
      <c r="E52" s="1"/>
      <c r="F52" s="693"/>
      <c r="G52" s="694"/>
      <c r="H52" s="695"/>
      <c r="I52" s="693"/>
      <c r="J52" s="694"/>
      <c r="K52" s="695"/>
      <c r="L52" s="671"/>
      <c r="M52" s="672"/>
      <c r="N52" s="671"/>
      <c r="O52" s="672"/>
      <c r="P52" s="671"/>
      <c r="Q52" s="672"/>
      <c r="R52" s="671"/>
      <c r="S52" s="672"/>
    </row>
    <row r="53" spans="1:19" ht="12.75">
      <c r="A53" s="690"/>
      <c r="B53" s="691"/>
      <c r="C53" s="692"/>
      <c r="D53" s="574"/>
      <c r="E53" s="1"/>
      <c r="F53" s="693"/>
      <c r="G53" s="694"/>
      <c r="H53" s="695"/>
      <c r="I53" s="693"/>
      <c r="J53" s="694"/>
      <c r="K53" s="695"/>
      <c r="L53" s="671"/>
      <c r="M53" s="672"/>
      <c r="N53" s="671"/>
      <c r="O53" s="672"/>
      <c r="P53" s="671"/>
      <c r="Q53" s="672"/>
      <c r="R53" s="671"/>
      <c r="S53" s="672"/>
    </row>
    <row r="54" spans="1:19" ht="12.75">
      <c r="A54" s="690"/>
      <c r="B54" s="691"/>
      <c r="C54" s="692"/>
      <c r="D54" s="574"/>
      <c r="E54" s="1"/>
      <c r="F54" s="693"/>
      <c r="G54" s="694"/>
      <c r="H54" s="695"/>
      <c r="I54" s="693"/>
      <c r="J54" s="694"/>
      <c r="K54" s="695"/>
      <c r="L54" s="671"/>
      <c r="M54" s="672"/>
      <c r="N54" s="671"/>
      <c r="O54" s="672"/>
      <c r="P54" s="671"/>
      <c r="Q54" s="672"/>
      <c r="R54" s="671"/>
      <c r="S54" s="672"/>
    </row>
    <row r="55" spans="1:19" ht="12.75">
      <c r="A55" s="690"/>
      <c r="B55" s="691"/>
      <c r="C55" s="692"/>
      <c r="D55" s="574"/>
      <c r="E55" s="1"/>
      <c r="F55" s="693"/>
      <c r="G55" s="694"/>
      <c r="H55" s="695"/>
      <c r="I55" s="693"/>
      <c r="J55" s="694"/>
      <c r="K55" s="695"/>
      <c r="L55" s="671"/>
      <c r="M55" s="672"/>
      <c r="N55" s="671"/>
      <c r="O55" s="672"/>
      <c r="P55" s="671"/>
      <c r="Q55" s="672"/>
      <c r="R55" s="671"/>
      <c r="S55" s="672"/>
    </row>
    <row r="56" spans="1:19" ht="12.75">
      <c r="A56" s="690"/>
      <c r="B56" s="691"/>
      <c r="C56" s="692"/>
      <c r="D56" s="574"/>
      <c r="E56" s="136"/>
      <c r="F56" s="693"/>
      <c r="G56" s="694"/>
      <c r="H56" s="695"/>
      <c r="I56" s="693"/>
      <c r="J56" s="694"/>
      <c r="K56" s="695"/>
      <c r="L56" s="671"/>
      <c r="M56" s="672"/>
      <c r="N56" s="671"/>
      <c r="O56" s="672"/>
      <c r="P56" s="671"/>
      <c r="Q56" s="672"/>
      <c r="R56" s="671"/>
      <c r="S56" s="672"/>
    </row>
    <row r="57" spans="1:19" ht="12.75">
      <c r="A57" s="690"/>
      <c r="B57" s="691"/>
      <c r="C57" s="692"/>
      <c r="D57" s="574"/>
      <c r="E57" s="1"/>
      <c r="F57" s="693"/>
      <c r="G57" s="694"/>
      <c r="H57" s="695"/>
      <c r="I57" s="693"/>
      <c r="J57" s="694"/>
      <c r="K57" s="695"/>
      <c r="L57" s="671"/>
      <c r="M57" s="672"/>
      <c r="N57" s="671"/>
      <c r="O57" s="672"/>
      <c r="P57" s="671"/>
      <c r="Q57" s="672"/>
      <c r="R57" s="671"/>
      <c r="S57" s="672"/>
    </row>
    <row r="58" spans="1:19" ht="12.75">
      <c r="A58" s="690"/>
      <c r="B58" s="691"/>
      <c r="C58" s="692"/>
      <c r="D58" s="574"/>
      <c r="E58" s="1"/>
      <c r="F58" s="693"/>
      <c r="G58" s="694"/>
      <c r="H58" s="695"/>
      <c r="I58" s="693"/>
      <c r="J58" s="694"/>
      <c r="K58" s="695"/>
      <c r="L58" s="671"/>
      <c r="M58" s="672"/>
      <c r="N58" s="671"/>
      <c r="O58" s="672"/>
      <c r="P58" s="671"/>
      <c r="Q58" s="672"/>
      <c r="R58" s="671"/>
      <c r="S58" s="672"/>
    </row>
    <row r="59" spans="1:19" ht="12.75">
      <c r="A59" s="690"/>
      <c r="B59" s="691"/>
      <c r="C59" s="692"/>
      <c r="D59" s="574"/>
      <c r="E59" s="1"/>
      <c r="F59" s="693"/>
      <c r="G59" s="694"/>
      <c r="H59" s="695"/>
      <c r="I59" s="693"/>
      <c r="J59" s="694"/>
      <c r="K59" s="695"/>
      <c r="L59" s="671"/>
      <c r="M59" s="672"/>
      <c r="N59" s="671"/>
      <c r="O59" s="672"/>
      <c r="P59" s="671"/>
      <c r="Q59" s="672"/>
      <c r="R59" s="671"/>
      <c r="S59" s="672"/>
    </row>
    <row r="60" spans="1:19" ht="12.75">
      <c r="A60" s="690"/>
      <c r="B60" s="691"/>
      <c r="C60" s="692"/>
      <c r="D60" s="574"/>
      <c r="E60" s="1"/>
      <c r="F60" s="693"/>
      <c r="G60" s="694"/>
      <c r="H60" s="695"/>
      <c r="I60" s="693"/>
      <c r="J60" s="694"/>
      <c r="K60" s="695"/>
      <c r="L60" s="671"/>
      <c r="M60" s="672"/>
      <c r="N60" s="671"/>
      <c r="O60" s="672"/>
      <c r="P60" s="671"/>
      <c r="Q60" s="672"/>
      <c r="R60" s="671"/>
      <c r="S60" s="672"/>
    </row>
    <row r="61" spans="1:19" ht="12.75">
      <c r="A61" s="690"/>
      <c r="B61" s="691"/>
      <c r="C61" s="692"/>
      <c r="D61" s="574"/>
      <c r="E61" s="1"/>
      <c r="F61" s="693"/>
      <c r="G61" s="694"/>
      <c r="H61" s="695"/>
      <c r="I61" s="693"/>
      <c r="J61" s="694"/>
      <c r="K61" s="695"/>
      <c r="L61" s="671"/>
      <c r="M61" s="672"/>
      <c r="N61" s="671"/>
      <c r="O61" s="672"/>
      <c r="P61" s="671"/>
      <c r="Q61" s="672"/>
      <c r="R61" s="671"/>
      <c r="S61" s="672"/>
    </row>
    <row r="62" spans="1:19" ht="12.75">
      <c r="A62" s="690"/>
      <c r="B62" s="691"/>
      <c r="C62" s="692"/>
      <c r="D62" s="574"/>
      <c r="E62" s="1"/>
      <c r="F62" s="693"/>
      <c r="G62" s="694"/>
      <c r="H62" s="695"/>
      <c r="I62" s="693"/>
      <c r="J62" s="694"/>
      <c r="K62" s="695"/>
      <c r="L62" s="671"/>
      <c r="M62" s="672"/>
      <c r="N62" s="671"/>
      <c r="O62" s="672"/>
      <c r="P62" s="671"/>
      <c r="Q62" s="672"/>
      <c r="R62" s="671"/>
      <c r="S62" s="672"/>
    </row>
    <row r="63" spans="1:19" ht="12.75">
      <c r="A63" s="690"/>
      <c r="B63" s="691"/>
      <c r="C63" s="692"/>
      <c r="D63" s="574"/>
      <c r="E63" s="1"/>
      <c r="F63" s="693"/>
      <c r="G63" s="694"/>
      <c r="H63" s="695"/>
      <c r="I63" s="693"/>
      <c r="J63" s="694"/>
      <c r="K63" s="695"/>
      <c r="L63" s="671"/>
      <c r="M63" s="672"/>
      <c r="N63" s="671"/>
      <c r="O63" s="672"/>
      <c r="P63" s="671"/>
      <c r="Q63" s="672"/>
      <c r="R63" s="671"/>
      <c r="S63" s="672"/>
    </row>
    <row r="64" spans="1:19" ht="12.75">
      <c r="A64" s="690"/>
      <c r="B64" s="691"/>
      <c r="C64" s="692"/>
      <c r="D64" s="574"/>
      <c r="E64" s="136"/>
      <c r="F64" s="693"/>
      <c r="G64" s="694"/>
      <c r="H64" s="695"/>
      <c r="I64" s="693"/>
      <c r="J64" s="694"/>
      <c r="K64" s="695"/>
      <c r="L64" s="671"/>
      <c r="M64" s="672"/>
      <c r="N64" s="671"/>
      <c r="O64" s="672"/>
      <c r="P64" s="671"/>
      <c r="Q64" s="672"/>
      <c r="R64" s="671"/>
      <c r="S64" s="672"/>
    </row>
    <row r="65" spans="1:19" ht="12.75">
      <c r="A65" s="690"/>
      <c r="B65" s="691"/>
      <c r="C65" s="692"/>
      <c r="D65" s="574"/>
      <c r="E65" s="1"/>
      <c r="F65" s="693"/>
      <c r="G65" s="694"/>
      <c r="H65" s="695"/>
      <c r="I65" s="693"/>
      <c r="J65" s="694"/>
      <c r="K65" s="695"/>
      <c r="L65" s="671"/>
      <c r="M65" s="672"/>
      <c r="N65" s="671"/>
      <c r="O65" s="672"/>
      <c r="P65" s="671"/>
      <c r="Q65" s="672"/>
      <c r="R65" s="671"/>
      <c r="S65" s="672"/>
    </row>
    <row r="66" spans="1:19" ht="12.75">
      <c r="A66" s="690"/>
      <c r="B66" s="691"/>
      <c r="C66" s="692"/>
      <c r="D66" s="574"/>
      <c r="E66" s="1"/>
      <c r="F66" s="693"/>
      <c r="G66" s="694"/>
      <c r="H66" s="695"/>
      <c r="I66" s="693"/>
      <c r="J66" s="694"/>
      <c r="K66" s="695"/>
      <c r="L66" s="671"/>
      <c r="M66" s="672"/>
      <c r="N66" s="671"/>
      <c r="O66" s="672"/>
      <c r="P66" s="671"/>
      <c r="Q66" s="672"/>
      <c r="R66" s="671"/>
      <c r="S66" s="672"/>
    </row>
    <row r="67" spans="1:19" ht="12.75">
      <c r="A67" s="690"/>
      <c r="B67" s="691"/>
      <c r="C67" s="692"/>
      <c r="D67" s="574"/>
      <c r="E67" s="1"/>
      <c r="F67" s="693"/>
      <c r="G67" s="694"/>
      <c r="H67" s="695"/>
      <c r="I67" s="693"/>
      <c r="J67" s="694"/>
      <c r="K67" s="695"/>
      <c r="L67" s="671"/>
      <c r="M67" s="672"/>
      <c r="N67" s="671"/>
      <c r="O67" s="672"/>
      <c r="P67" s="671"/>
      <c r="Q67" s="672"/>
      <c r="R67" s="671"/>
      <c r="S67" s="672"/>
    </row>
    <row r="68" spans="1:19" ht="12.75">
      <c r="A68" s="690"/>
      <c r="B68" s="691"/>
      <c r="C68" s="692"/>
      <c r="D68" s="574"/>
      <c r="E68" s="1"/>
      <c r="F68" s="693"/>
      <c r="G68" s="694"/>
      <c r="H68" s="695"/>
      <c r="I68" s="693"/>
      <c r="J68" s="694"/>
      <c r="K68" s="695"/>
      <c r="L68" s="671"/>
      <c r="M68" s="672"/>
      <c r="N68" s="671"/>
      <c r="O68" s="672"/>
      <c r="P68" s="671"/>
      <c r="Q68" s="672"/>
      <c r="R68" s="671"/>
      <c r="S68" s="672"/>
    </row>
    <row r="69" spans="1:19" ht="12.75">
      <c r="A69" s="690"/>
      <c r="B69" s="691"/>
      <c r="C69" s="692"/>
      <c r="D69" s="574"/>
      <c r="E69" s="1"/>
      <c r="F69" s="693"/>
      <c r="G69" s="694"/>
      <c r="H69" s="695"/>
      <c r="I69" s="693"/>
      <c r="J69" s="694"/>
      <c r="K69" s="695"/>
      <c r="L69" s="671"/>
      <c r="M69" s="672"/>
      <c r="N69" s="671"/>
      <c r="O69" s="672"/>
      <c r="P69" s="671"/>
      <c r="Q69" s="672"/>
      <c r="R69" s="671"/>
      <c r="S69" s="672"/>
    </row>
    <row r="70" spans="1:19" ht="12.75">
      <c r="A70" s="690"/>
      <c r="B70" s="691"/>
      <c r="C70" s="692"/>
      <c r="D70" s="574"/>
      <c r="E70" s="136"/>
      <c r="F70" s="693"/>
      <c r="G70" s="694"/>
      <c r="H70" s="695"/>
      <c r="I70" s="693"/>
      <c r="J70" s="694"/>
      <c r="K70" s="695"/>
      <c r="L70" s="671"/>
      <c r="M70" s="672"/>
      <c r="N70" s="671"/>
      <c r="O70" s="672"/>
      <c r="P70" s="671"/>
      <c r="Q70" s="672"/>
      <c r="R70" s="671"/>
      <c r="S70" s="672"/>
    </row>
    <row r="71" spans="1:19" ht="12.75">
      <c r="A71" s="690"/>
      <c r="B71" s="691"/>
      <c r="C71" s="692"/>
      <c r="D71" s="574"/>
      <c r="E71" s="1"/>
      <c r="F71" s="693"/>
      <c r="G71" s="694"/>
      <c r="H71" s="695"/>
      <c r="I71" s="693"/>
      <c r="J71" s="694"/>
      <c r="K71" s="695"/>
      <c r="L71" s="671"/>
      <c r="M71" s="672"/>
      <c r="N71" s="671"/>
      <c r="O71" s="672"/>
      <c r="P71" s="671"/>
      <c r="Q71" s="672"/>
      <c r="R71" s="671"/>
      <c r="S71" s="672"/>
    </row>
    <row r="72" spans="1:19" ht="12.75">
      <c r="A72" s="690"/>
      <c r="B72" s="691"/>
      <c r="C72" s="692"/>
      <c r="D72" s="574"/>
      <c r="E72" s="1"/>
      <c r="F72" s="693"/>
      <c r="G72" s="694"/>
      <c r="H72" s="695"/>
      <c r="I72" s="693"/>
      <c r="J72" s="694"/>
      <c r="K72" s="695"/>
      <c r="L72" s="671"/>
      <c r="M72" s="672"/>
      <c r="N72" s="671"/>
      <c r="O72" s="672"/>
      <c r="P72" s="671"/>
      <c r="Q72" s="672"/>
      <c r="R72" s="671"/>
      <c r="S72" s="672"/>
    </row>
    <row r="73" spans="1:19" ht="12.75">
      <c r="A73" s="690"/>
      <c r="B73" s="691"/>
      <c r="C73" s="692"/>
      <c r="D73" s="574"/>
      <c r="E73" s="136"/>
      <c r="F73" s="693"/>
      <c r="G73" s="694"/>
      <c r="H73" s="695"/>
      <c r="I73" s="693"/>
      <c r="J73" s="694"/>
      <c r="K73" s="695"/>
      <c r="L73" s="671"/>
      <c r="M73" s="672"/>
      <c r="N73" s="671"/>
      <c r="O73" s="672"/>
      <c r="P73" s="671"/>
      <c r="Q73" s="672"/>
      <c r="R73" s="671"/>
      <c r="S73" s="672"/>
    </row>
    <row r="74" spans="1:19" ht="9.75">
      <c r="A74" s="138"/>
      <c r="B74" s="140"/>
      <c r="C74" s="141"/>
      <c r="D74" s="142"/>
      <c r="E74" s="142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ht="9.75">
      <c r="A75" s="138"/>
      <c r="B75" s="143"/>
      <c r="C75" s="141"/>
      <c r="D75" s="142"/>
      <c r="E75" s="142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ht="9.75">
      <c r="A76" s="138"/>
      <c r="B76" s="143"/>
      <c r="C76" s="141"/>
      <c r="D76" s="142"/>
      <c r="E76" s="142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1:19" ht="9.75">
      <c r="A77" s="138"/>
      <c r="B77" s="143"/>
      <c r="C77" s="141"/>
      <c r="D77" s="142"/>
      <c r="E77" s="142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1:19" ht="9.75">
      <c r="A78" s="138"/>
      <c r="B78" s="143"/>
      <c r="C78" s="141"/>
      <c r="D78" s="142"/>
      <c r="E78" s="142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ht="9.75">
      <c r="A79" s="138"/>
      <c r="B79" s="143"/>
      <c r="C79" s="141"/>
      <c r="D79" s="142"/>
      <c r="E79" s="142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ht="9.75">
      <c r="A80" s="138"/>
      <c r="B80" s="143"/>
      <c r="C80" s="141"/>
      <c r="D80" s="142"/>
      <c r="E80" s="142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ht="9.75">
      <c r="A81" s="138"/>
      <c r="B81" s="143"/>
      <c r="C81" s="141"/>
      <c r="D81" s="142"/>
      <c r="E81" s="142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19" ht="9.75">
      <c r="A82" s="138"/>
      <c r="B82" s="143"/>
      <c r="C82" s="141"/>
      <c r="D82" s="142"/>
      <c r="E82" s="142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</row>
    <row r="83" spans="1:19" ht="9.75">
      <c r="A83" s="138"/>
      <c r="B83" s="143"/>
      <c r="C83" s="141"/>
      <c r="D83" s="142"/>
      <c r="E83" s="142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 ht="9.75">
      <c r="A84" s="138"/>
      <c r="B84" s="143"/>
      <c r="C84" s="141"/>
      <c r="D84" s="142"/>
      <c r="E84" s="142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 ht="9.75">
      <c r="A85" s="138"/>
      <c r="B85" s="143"/>
      <c r="C85" s="141"/>
      <c r="D85" s="142"/>
      <c r="E85" s="142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</row>
    <row r="86" spans="1:19" ht="9.75">
      <c r="A86" s="138"/>
      <c r="B86" s="143"/>
      <c r="C86" s="141"/>
      <c r="D86" s="142"/>
      <c r="E86" s="142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ht="9.75">
      <c r="A87" s="138"/>
      <c r="B87" s="143"/>
      <c r="C87" s="141"/>
      <c r="D87" s="142"/>
      <c r="E87" s="142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ht="9.75">
      <c r="A88" s="138"/>
      <c r="B88" s="143"/>
      <c r="C88" s="141"/>
      <c r="D88" s="142"/>
      <c r="E88" s="142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19" ht="9.75">
      <c r="A89" s="138"/>
      <c r="B89" s="143"/>
      <c r="C89" s="141"/>
      <c r="D89" s="142"/>
      <c r="E89" s="142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</row>
    <row r="90" spans="1:19" ht="9.75">
      <c r="A90" s="138"/>
      <c r="B90" s="143"/>
      <c r="C90" s="141"/>
      <c r="D90" s="142"/>
      <c r="E90" s="142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ht="9.75">
      <c r="A91" s="138"/>
      <c r="B91" s="143"/>
      <c r="C91" s="141"/>
      <c r="D91" s="142"/>
      <c r="E91" s="142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ht="9.75">
      <c r="A92" s="138"/>
      <c r="B92" s="143"/>
      <c r="C92" s="141"/>
      <c r="D92" s="142"/>
      <c r="E92" s="142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</row>
    <row r="93" spans="1:19" ht="9.75">
      <c r="A93" s="138"/>
      <c r="B93" s="143"/>
      <c r="C93" s="141"/>
      <c r="D93" s="142"/>
      <c r="E93" s="142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</row>
    <row r="94" spans="1:19" ht="9.75">
      <c r="A94" s="138"/>
      <c r="B94" s="143"/>
      <c r="C94" s="141"/>
      <c r="D94" s="142"/>
      <c r="E94" s="142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</row>
    <row r="95" spans="1:19" ht="9.75">
      <c r="A95" s="138"/>
      <c r="B95" s="143"/>
      <c r="C95" s="141"/>
      <c r="D95" s="142"/>
      <c r="E95" s="142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</row>
    <row r="96" spans="1:19" ht="9.75">
      <c r="A96" s="138"/>
      <c r="B96" s="143"/>
      <c r="C96" s="141"/>
      <c r="D96" s="142"/>
      <c r="E96" s="142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</row>
    <row r="97" spans="1:19" ht="9.75">
      <c r="A97" s="138"/>
      <c r="B97" s="143"/>
      <c r="C97" s="141"/>
      <c r="D97" s="142"/>
      <c r="E97" s="142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</row>
    <row r="98" spans="1:19" ht="9.75">
      <c r="A98" s="138"/>
      <c r="B98" s="143"/>
      <c r="C98" s="141"/>
      <c r="D98" s="142"/>
      <c r="E98" s="142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</row>
    <row r="99" spans="1:19" ht="9.75">
      <c r="A99" s="138"/>
      <c r="B99" s="143"/>
      <c r="C99" s="141"/>
      <c r="D99" s="142"/>
      <c r="E99" s="142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</row>
    <row r="100" spans="1:19" ht="9.75">
      <c r="A100" s="138"/>
      <c r="B100" s="143"/>
      <c r="C100" s="141"/>
      <c r="D100" s="142"/>
      <c r="E100" s="142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</row>
    <row r="101" spans="1:19" ht="9.75">
      <c r="A101" s="138"/>
      <c r="B101" s="143"/>
      <c r="C101" s="141"/>
      <c r="D101" s="142"/>
      <c r="E101" s="142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</row>
    <row r="102" spans="1:19" ht="9.75">
      <c r="A102" s="138"/>
      <c r="B102" s="143"/>
      <c r="C102" s="141"/>
      <c r="D102" s="142"/>
      <c r="E102" s="142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</row>
    <row r="103" spans="1:19" ht="9.75">
      <c r="A103" s="138"/>
      <c r="B103" s="143"/>
      <c r="C103" s="141"/>
      <c r="D103" s="142"/>
      <c r="E103" s="142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</row>
    <row r="104" spans="1:19" ht="9.75">
      <c r="A104" s="138"/>
      <c r="B104" s="143"/>
      <c r="C104" s="141"/>
      <c r="D104" s="142"/>
      <c r="E104" s="142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</row>
    <row r="105" spans="1:19" ht="9.75">
      <c r="A105" s="138"/>
      <c r="B105" s="143"/>
      <c r="C105" s="141"/>
      <c r="D105" s="142"/>
      <c r="E105" s="142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</row>
    <row r="106" spans="1:19" ht="9.75">
      <c r="A106" s="138"/>
      <c r="B106" s="143"/>
      <c r="C106" s="141"/>
      <c r="D106" s="142"/>
      <c r="E106" s="142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</row>
    <row r="107" spans="1:19" ht="9.75">
      <c r="A107" s="138"/>
      <c r="B107" s="143"/>
      <c r="C107" s="141"/>
      <c r="D107" s="142"/>
      <c r="E107" s="142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</row>
    <row r="108" spans="1:19" ht="9.75">
      <c r="A108" s="138"/>
      <c r="B108" s="143"/>
      <c r="C108" s="141"/>
      <c r="D108" s="142"/>
      <c r="E108" s="142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</row>
    <row r="109" spans="1:19" ht="9.75">
      <c r="A109" s="138"/>
      <c r="B109" s="143"/>
      <c r="C109" s="141"/>
      <c r="D109" s="142"/>
      <c r="E109" s="142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</row>
    <row r="110" spans="1:19" ht="9.75">
      <c r="A110" s="138"/>
      <c r="B110" s="143"/>
      <c r="C110" s="141"/>
      <c r="D110" s="142"/>
      <c r="E110" s="142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</row>
    <row r="111" spans="1:19" ht="9.75">
      <c r="A111" s="138"/>
      <c r="B111" s="143"/>
      <c r="C111" s="141"/>
      <c r="D111" s="142"/>
      <c r="E111" s="142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</row>
    <row r="112" spans="1:19" ht="9.75">
      <c r="A112" s="138"/>
      <c r="B112" s="143"/>
      <c r="C112" s="141"/>
      <c r="D112" s="142"/>
      <c r="E112" s="142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</row>
    <row r="113" spans="1:19" ht="9.75">
      <c r="A113" s="138"/>
      <c r="B113" s="143"/>
      <c r="C113" s="141"/>
      <c r="D113" s="142"/>
      <c r="E113" s="142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</row>
    <row r="114" spans="1:19" ht="9.75">
      <c r="A114" s="138"/>
      <c r="B114" s="143"/>
      <c r="C114" s="141"/>
      <c r="D114" s="142"/>
      <c r="E114" s="142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</row>
    <row r="115" spans="1:19" ht="9.75">
      <c r="A115" s="138"/>
      <c r="B115" s="143"/>
      <c r="C115" s="141"/>
      <c r="D115" s="142"/>
      <c r="E115" s="142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  <mergeCell ref="L72:M72"/>
    <mergeCell ref="F69:H69"/>
    <mergeCell ref="I69:K69"/>
    <mergeCell ref="L69:M69"/>
    <mergeCell ref="F70:H70"/>
    <mergeCell ref="I70:K70"/>
    <mergeCell ref="L70:M70"/>
    <mergeCell ref="F67:H67"/>
    <mergeCell ref="I67:K67"/>
    <mergeCell ref="L67:M67"/>
    <mergeCell ref="F68:H68"/>
    <mergeCell ref="I68:K68"/>
    <mergeCell ref="L68:M68"/>
    <mergeCell ref="F65:H65"/>
    <mergeCell ref="I65:K65"/>
    <mergeCell ref="L65:M65"/>
    <mergeCell ref="F66:H66"/>
    <mergeCell ref="I66:K66"/>
    <mergeCell ref="L66:M66"/>
    <mergeCell ref="F63:H63"/>
    <mergeCell ref="I63:K63"/>
    <mergeCell ref="L63:M63"/>
    <mergeCell ref="F64:H64"/>
    <mergeCell ref="I64:K64"/>
    <mergeCell ref="L64:M64"/>
    <mergeCell ref="F61:H61"/>
    <mergeCell ref="I61:K61"/>
    <mergeCell ref="L61:M61"/>
    <mergeCell ref="F62:H62"/>
    <mergeCell ref="I62:K62"/>
    <mergeCell ref="L62:M62"/>
    <mergeCell ref="F59:H59"/>
    <mergeCell ref="I59:K59"/>
    <mergeCell ref="L59:M59"/>
    <mergeCell ref="F60:H60"/>
    <mergeCell ref="I60:K60"/>
    <mergeCell ref="L60:M60"/>
    <mergeCell ref="F57:H57"/>
    <mergeCell ref="I57:K57"/>
    <mergeCell ref="L57:M57"/>
    <mergeCell ref="F58:H58"/>
    <mergeCell ref="I58:K58"/>
    <mergeCell ref="L58:M58"/>
    <mergeCell ref="F55:H55"/>
    <mergeCell ref="I55:K55"/>
    <mergeCell ref="L55:M55"/>
    <mergeCell ref="F56:H56"/>
    <mergeCell ref="I56:K56"/>
    <mergeCell ref="L56:M56"/>
    <mergeCell ref="F53:H53"/>
    <mergeCell ref="I53:K53"/>
    <mergeCell ref="L53:M53"/>
    <mergeCell ref="F54:H54"/>
    <mergeCell ref="I54:K54"/>
    <mergeCell ref="L54:M54"/>
    <mergeCell ref="F51:H51"/>
    <mergeCell ref="I51:K51"/>
    <mergeCell ref="L51:M51"/>
    <mergeCell ref="F52:H52"/>
    <mergeCell ref="I52:K52"/>
    <mergeCell ref="L52:M52"/>
    <mergeCell ref="F49:H49"/>
    <mergeCell ref="I49:K49"/>
    <mergeCell ref="L49:M49"/>
    <mergeCell ref="F50:H50"/>
    <mergeCell ref="I50:K50"/>
    <mergeCell ref="L50:M50"/>
    <mergeCell ref="F47:H47"/>
    <mergeCell ref="I47:K47"/>
    <mergeCell ref="L47:M47"/>
    <mergeCell ref="F48:H48"/>
    <mergeCell ref="I48:K48"/>
    <mergeCell ref="L48:M48"/>
    <mergeCell ref="F45:H45"/>
    <mergeCell ref="I45:K45"/>
    <mergeCell ref="L45:M45"/>
    <mergeCell ref="F46:H46"/>
    <mergeCell ref="I46:K46"/>
    <mergeCell ref="L46:M46"/>
    <mergeCell ref="F43:H43"/>
    <mergeCell ref="I43:K43"/>
    <mergeCell ref="L43:M43"/>
    <mergeCell ref="F44:H44"/>
    <mergeCell ref="I44:K44"/>
    <mergeCell ref="L44:M44"/>
    <mergeCell ref="F41:H41"/>
    <mergeCell ref="I41:K41"/>
    <mergeCell ref="L41:M41"/>
    <mergeCell ref="F42:H42"/>
    <mergeCell ref="I42:K42"/>
    <mergeCell ref="L42:M42"/>
    <mergeCell ref="F39:H39"/>
    <mergeCell ref="I39:K39"/>
    <mergeCell ref="L39:M39"/>
    <mergeCell ref="F40:H40"/>
    <mergeCell ref="I40:K40"/>
    <mergeCell ref="L40:M40"/>
    <mergeCell ref="F37:H37"/>
    <mergeCell ref="I37:K37"/>
    <mergeCell ref="L37:M37"/>
    <mergeCell ref="F38:H38"/>
    <mergeCell ref="I38:K38"/>
    <mergeCell ref="L38:M38"/>
    <mergeCell ref="F35:H35"/>
    <mergeCell ref="I35:K35"/>
    <mergeCell ref="L35:M35"/>
    <mergeCell ref="F36:H36"/>
    <mergeCell ref="I36:K36"/>
    <mergeCell ref="L36:M36"/>
    <mergeCell ref="F33:H33"/>
    <mergeCell ref="I33:K33"/>
    <mergeCell ref="L33:M33"/>
    <mergeCell ref="F34:H34"/>
    <mergeCell ref="I34:K34"/>
    <mergeCell ref="L34:M34"/>
    <mergeCell ref="F31:H31"/>
    <mergeCell ref="I31:K31"/>
    <mergeCell ref="L31:M31"/>
    <mergeCell ref="F32:H32"/>
    <mergeCell ref="I32:K32"/>
    <mergeCell ref="L32:M32"/>
    <mergeCell ref="F29:H29"/>
    <mergeCell ref="I29:K29"/>
    <mergeCell ref="L29:M29"/>
    <mergeCell ref="F30:H30"/>
    <mergeCell ref="I30:K30"/>
    <mergeCell ref="L30:M30"/>
    <mergeCell ref="F27:H27"/>
    <mergeCell ref="I27:K27"/>
    <mergeCell ref="L27:M27"/>
    <mergeCell ref="F28:H28"/>
    <mergeCell ref="I28:K28"/>
    <mergeCell ref="L28:M28"/>
    <mergeCell ref="F25:H25"/>
    <mergeCell ref="I25:K25"/>
    <mergeCell ref="L25:M25"/>
    <mergeCell ref="F26:H26"/>
    <mergeCell ref="I26:K26"/>
    <mergeCell ref="L26:M26"/>
    <mergeCell ref="F23:H23"/>
    <mergeCell ref="I23:K23"/>
    <mergeCell ref="L23:M23"/>
    <mergeCell ref="F24:H24"/>
    <mergeCell ref="I24:K24"/>
    <mergeCell ref="L24:M24"/>
    <mergeCell ref="F21:H21"/>
    <mergeCell ref="I21:K21"/>
    <mergeCell ref="L21:M21"/>
    <mergeCell ref="F22:H22"/>
    <mergeCell ref="I22:K22"/>
    <mergeCell ref="L22:M22"/>
    <mergeCell ref="F19:H19"/>
    <mergeCell ref="I19:K19"/>
    <mergeCell ref="L19:M19"/>
    <mergeCell ref="F20:H20"/>
    <mergeCell ref="I20:K20"/>
    <mergeCell ref="L20:M20"/>
    <mergeCell ref="F17:H17"/>
    <mergeCell ref="I17:K17"/>
    <mergeCell ref="L17:M17"/>
    <mergeCell ref="F18:H18"/>
    <mergeCell ref="I18:K18"/>
    <mergeCell ref="L18:M18"/>
    <mergeCell ref="I14:K14"/>
    <mergeCell ref="L14:M14"/>
    <mergeCell ref="F16:H16"/>
    <mergeCell ref="I16:K16"/>
    <mergeCell ref="L16:M16"/>
    <mergeCell ref="F15:H15"/>
    <mergeCell ref="I15:K15"/>
    <mergeCell ref="L15:M15"/>
    <mergeCell ref="F14:H14"/>
    <mergeCell ref="F12:H12"/>
    <mergeCell ref="I12:K12"/>
    <mergeCell ref="L12:M12"/>
    <mergeCell ref="F13:H13"/>
    <mergeCell ref="I13:K13"/>
    <mergeCell ref="L13:M13"/>
    <mergeCell ref="C62:D62"/>
    <mergeCell ref="C63:D63"/>
    <mergeCell ref="C64:D64"/>
    <mergeCell ref="C65:D65"/>
    <mergeCell ref="C71:D71"/>
    <mergeCell ref="C72:D72"/>
    <mergeCell ref="C73:D73"/>
    <mergeCell ref="C66:D66"/>
    <mergeCell ref="C67:D67"/>
    <mergeCell ref="C68:D68"/>
    <mergeCell ref="C69:D69"/>
    <mergeCell ref="C70:D70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12:D12"/>
    <mergeCell ref="C13:D13"/>
    <mergeCell ref="C14:D14"/>
    <mergeCell ref="C15:D15"/>
    <mergeCell ref="C16:D16"/>
    <mergeCell ref="C10:D10"/>
    <mergeCell ref="C11:D1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R7:S8"/>
    <mergeCell ref="A1:S1"/>
    <mergeCell ref="A5:B5"/>
    <mergeCell ref="A7:B8"/>
    <mergeCell ref="A3:B3"/>
    <mergeCell ref="A4:B4"/>
    <mergeCell ref="L7:M8"/>
    <mergeCell ref="I7:K8"/>
    <mergeCell ref="N7:O8"/>
    <mergeCell ref="P7:Q8"/>
    <mergeCell ref="R9:S9"/>
    <mergeCell ref="N10:O10"/>
    <mergeCell ref="P10:Q10"/>
    <mergeCell ref="R10:S10"/>
    <mergeCell ref="N9:O9"/>
    <mergeCell ref="P9:Q9"/>
    <mergeCell ref="N11:O11"/>
    <mergeCell ref="P11:Q11"/>
    <mergeCell ref="R11:S11"/>
    <mergeCell ref="R12:S12"/>
    <mergeCell ref="N12:O12"/>
    <mergeCell ref="P12:Q12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N23:O23"/>
    <mergeCell ref="P23:Q23"/>
    <mergeCell ref="R23:S23"/>
    <mergeCell ref="N24:O24"/>
    <mergeCell ref="P24:Q24"/>
    <mergeCell ref="R24:S24"/>
    <mergeCell ref="N25:O25"/>
    <mergeCell ref="P25:Q25"/>
    <mergeCell ref="R25:S25"/>
    <mergeCell ref="N26:O26"/>
    <mergeCell ref="P26:Q26"/>
    <mergeCell ref="R26:S26"/>
    <mergeCell ref="N27:O27"/>
    <mergeCell ref="P27:Q27"/>
    <mergeCell ref="R27:S27"/>
    <mergeCell ref="N28:O28"/>
    <mergeCell ref="P28:Q28"/>
    <mergeCell ref="R28:S28"/>
    <mergeCell ref="N29:O29"/>
    <mergeCell ref="P29:Q29"/>
    <mergeCell ref="R29:S29"/>
    <mergeCell ref="N30:O30"/>
    <mergeCell ref="P30:Q30"/>
    <mergeCell ref="R30:S30"/>
    <mergeCell ref="N31:O31"/>
    <mergeCell ref="P31:Q31"/>
    <mergeCell ref="R31:S31"/>
    <mergeCell ref="N32:O32"/>
    <mergeCell ref="P32:Q32"/>
    <mergeCell ref="R32:S32"/>
    <mergeCell ref="N33:O33"/>
    <mergeCell ref="P33:Q33"/>
    <mergeCell ref="R33:S33"/>
    <mergeCell ref="N34:O34"/>
    <mergeCell ref="P34:Q34"/>
    <mergeCell ref="R34:S34"/>
    <mergeCell ref="N35:O35"/>
    <mergeCell ref="P35:Q35"/>
    <mergeCell ref="R35:S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N40:O40"/>
    <mergeCell ref="P40:Q40"/>
    <mergeCell ref="R40:S40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N45:O45"/>
    <mergeCell ref="P45:Q45"/>
    <mergeCell ref="R45:S45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50:O50"/>
    <mergeCell ref="P50:Q50"/>
    <mergeCell ref="R50:S50"/>
    <mergeCell ref="N51:O51"/>
    <mergeCell ref="P51:Q51"/>
    <mergeCell ref="R51:S51"/>
    <mergeCell ref="N52:O52"/>
    <mergeCell ref="P52:Q52"/>
    <mergeCell ref="R52:S52"/>
    <mergeCell ref="N53:O53"/>
    <mergeCell ref="P53:Q53"/>
    <mergeCell ref="R53:S53"/>
    <mergeCell ref="N54:O54"/>
    <mergeCell ref="P54:Q54"/>
    <mergeCell ref="R54:S54"/>
    <mergeCell ref="N55:O55"/>
    <mergeCell ref="P55:Q55"/>
    <mergeCell ref="R55:S55"/>
    <mergeCell ref="N56:O56"/>
    <mergeCell ref="P56:Q56"/>
    <mergeCell ref="R56:S56"/>
    <mergeCell ref="N57:O57"/>
    <mergeCell ref="P57:Q57"/>
    <mergeCell ref="R57:S57"/>
    <mergeCell ref="N58:O58"/>
    <mergeCell ref="P58:Q58"/>
    <mergeCell ref="R58:S58"/>
    <mergeCell ref="N59:O59"/>
    <mergeCell ref="P59:Q59"/>
    <mergeCell ref="R59:S59"/>
    <mergeCell ref="N60:O60"/>
    <mergeCell ref="P60:Q60"/>
    <mergeCell ref="R60:S60"/>
    <mergeCell ref="N61:O61"/>
    <mergeCell ref="P61:Q61"/>
    <mergeCell ref="R61:S61"/>
    <mergeCell ref="N62:O62"/>
    <mergeCell ref="P62:Q62"/>
    <mergeCell ref="R62:S62"/>
    <mergeCell ref="N63:O63"/>
    <mergeCell ref="P63:Q63"/>
    <mergeCell ref="R63:S63"/>
    <mergeCell ref="N64:O64"/>
    <mergeCell ref="P64:Q64"/>
    <mergeCell ref="R64:S64"/>
    <mergeCell ref="N65:O65"/>
    <mergeCell ref="P65:Q65"/>
    <mergeCell ref="R65:S65"/>
    <mergeCell ref="N66:O66"/>
    <mergeCell ref="P66:Q66"/>
    <mergeCell ref="R66:S66"/>
    <mergeCell ref="N67:O67"/>
    <mergeCell ref="P67:Q67"/>
    <mergeCell ref="R67:S67"/>
    <mergeCell ref="N68:O68"/>
    <mergeCell ref="P68:Q68"/>
    <mergeCell ref="R68:S68"/>
    <mergeCell ref="P72:Q72"/>
    <mergeCell ref="R72:S72"/>
    <mergeCell ref="N69:O69"/>
    <mergeCell ref="P69:Q69"/>
    <mergeCell ref="R69:S69"/>
    <mergeCell ref="N70:O70"/>
    <mergeCell ref="P70:Q70"/>
    <mergeCell ref="R70:S70"/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8" customWidth="1"/>
    <col min="12" max="16384" width="9.140625" style="36" customWidth="1"/>
  </cols>
  <sheetData>
    <row r="1" spans="1:11" s="35" customFormat="1" ht="12" thickBot="1">
      <c r="A1" s="562" t="s">
        <v>907</v>
      </c>
      <c r="B1" s="562"/>
      <c r="C1" s="562"/>
      <c r="D1" s="562"/>
      <c r="E1" s="562"/>
      <c r="F1" s="137"/>
      <c r="G1" s="137"/>
      <c r="H1" s="137"/>
      <c r="I1" s="137"/>
      <c r="J1" s="137"/>
      <c r="K1" s="137"/>
    </row>
    <row r="2" spans="1:6" s="35" customFormat="1" ht="15.75">
      <c r="A2" s="549" t="s">
        <v>198</v>
      </c>
      <c r="B2" s="550"/>
      <c r="C2" s="559"/>
      <c r="D2" s="573"/>
      <c r="E2" s="574"/>
      <c r="F2" s="188"/>
    </row>
    <row r="3" spans="1:11" ht="15.75">
      <c r="A3" s="549" t="s">
        <v>197</v>
      </c>
      <c r="B3" s="550"/>
      <c r="C3" s="566"/>
      <c r="D3" s="601"/>
      <c r="E3" s="602"/>
      <c r="F3" s="188"/>
      <c r="G3" s="36"/>
      <c r="H3" s="36"/>
      <c r="I3" s="36"/>
      <c r="J3" s="36"/>
      <c r="K3" s="36"/>
    </row>
    <row r="4" spans="1:5" ht="15.75">
      <c r="A4" s="549" t="s">
        <v>480</v>
      </c>
      <c r="B4" s="550"/>
      <c r="C4" s="479" t="str">
        <f>IF(ISBLANK(Polročná_správa!B12),"  ",Polročná_správa!B12)</f>
        <v>STP akciová spoločnosť Michalovce</v>
      </c>
      <c r="D4" s="666"/>
      <c r="E4" s="667"/>
    </row>
    <row r="5" spans="1:5" ht="15.75">
      <c r="A5" s="549" t="s">
        <v>281</v>
      </c>
      <c r="B5" s="553"/>
      <c r="C5" s="479" t="str">
        <f>IF(ISBLANK(Polročná_správa!E6),"  ",Polročná_správa!E6)</f>
        <v>31650058</v>
      </c>
      <c r="D5" s="668"/>
      <c r="E5" s="669"/>
    </row>
    <row r="6" spans="1:5" ht="11.25" customHeight="1">
      <c r="A6" s="37"/>
      <c r="B6" s="38"/>
      <c r="C6" s="39"/>
      <c r="D6" s="37"/>
      <c r="E6" s="37"/>
    </row>
    <row r="7" spans="1:5" ht="9.75">
      <c r="A7" s="662" t="s">
        <v>447</v>
      </c>
      <c r="B7" s="663"/>
      <c r="C7" s="578" t="s">
        <v>613</v>
      </c>
      <c r="D7" s="670" t="s">
        <v>449</v>
      </c>
      <c r="E7" s="670" t="s">
        <v>614</v>
      </c>
    </row>
    <row r="8" spans="1:5" ht="46.5" customHeight="1">
      <c r="A8" s="664"/>
      <c r="B8" s="665"/>
      <c r="C8" s="578"/>
      <c r="D8" s="556"/>
      <c r="E8" s="556" t="s">
        <v>195</v>
      </c>
    </row>
    <row r="9" spans="1:5" ht="12.75">
      <c r="A9" s="660"/>
      <c r="B9" s="661"/>
      <c r="C9" s="112"/>
      <c r="D9" s="136"/>
      <c r="E9" s="136"/>
    </row>
    <row r="10" spans="1:5" ht="12.75">
      <c r="A10" s="660"/>
      <c r="B10" s="661"/>
      <c r="C10" s="112"/>
      <c r="D10" s="1"/>
      <c r="E10" s="1"/>
    </row>
    <row r="11" spans="1:5" ht="12.75">
      <c r="A11" s="660"/>
      <c r="B11" s="661"/>
      <c r="C11" s="112"/>
      <c r="D11" s="136"/>
      <c r="E11" s="136"/>
    </row>
    <row r="12" spans="1:5" ht="12.75">
      <c r="A12" s="660"/>
      <c r="B12" s="661"/>
      <c r="C12" s="112"/>
      <c r="D12" s="136"/>
      <c r="E12" s="136"/>
    </row>
    <row r="13" spans="1:5" ht="12.75">
      <c r="A13" s="660"/>
      <c r="B13" s="661"/>
      <c r="C13" s="112"/>
      <c r="D13" s="1"/>
      <c r="E13" s="1"/>
    </row>
    <row r="14" spans="1:5" ht="12.75">
      <c r="A14" s="660"/>
      <c r="B14" s="661"/>
      <c r="C14" s="112"/>
      <c r="D14" s="1"/>
      <c r="E14" s="1"/>
    </row>
    <row r="15" spans="1:5" ht="12.75">
      <c r="A15" s="660"/>
      <c r="B15" s="661"/>
      <c r="C15" s="112"/>
      <c r="D15" s="1"/>
      <c r="E15" s="1"/>
    </row>
    <row r="16" spans="1:5" ht="12.75">
      <c r="A16" s="660"/>
      <c r="B16" s="661"/>
      <c r="C16" s="112"/>
      <c r="D16" s="1"/>
      <c r="E16" s="1"/>
    </row>
    <row r="17" spans="1:5" ht="12.75">
      <c r="A17" s="660"/>
      <c r="B17" s="661"/>
      <c r="C17" s="112"/>
      <c r="D17" s="1"/>
      <c r="E17" s="1"/>
    </row>
    <row r="18" spans="1:5" ht="12.75">
      <c r="A18" s="660"/>
      <c r="B18" s="661"/>
      <c r="C18" s="112"/>
      <c r="D18" s="1"/>
      <c r="E18" s="1"/>
    </row>
    <row r="19" spans="1:5" ht="12.75">
      <c r="A19" s="660"/>
      <c r="B19" s="661"/>
      <c r="C19" s="112"/>
      <c r="D19" s="1"/>
      <c r="E19" s="1"/>
    </row>
    <row r="20" spans="1:5" ht="12.75">
      <c r="A20" s="660"/>
      <c r="B20" s="661"/>
      <c r="C20" s="112"/>
      <c r="D20" s="1"/>
      <c r="E20" s="1"/>
    </row>
    <row r="21" spans="1:5" ht="12.75">
      <c r="A21" s="660"/>
      <c r="B21" s="661"/>
      <c r="C21" s="112"/>
      <c r="D21" s="136"/>
      <c r="E21" s="136"/>
    </row>
    <row r="22" spans="1:5" ht="12.75">
      <c r="A22" s="660"/>
      <c r="B22" s="661"/>
      <c r="C22" s="112"/>
      <c r="D22" s="1"/>
      <c r="E22" s="1"/>
    </row>
    <row r="23" spans="1:5" ht="12.75">
      <c r="A23" s="660"/>
      <c r="B23" s="661"/>
      <c r="C23" s="112"/>
      <c r="D23" s="1"/>
      <c r="E23" s="1"/>
    </row>
    <row r="24" spans="1:5" ht="12.75">
      <c r="A24" s="660"/>
      <c r="B24" s="661"/>
      <c r="C24" s="112"/>
      <c r="D24" s="1"/>
      <c r="E24" s="1"/>
    </row>
    <row r="25" spans="1:5" ht="12.75">
      <c r="A25" s="660"/>
      <c r="B25" s="661"/>
      <c r="C25" s="112"/>
      <c r="D25" s="1"/>
      <c r="E25" s="1"/>
    </row>
    <row r="26" spans="1:5" ht="12.75">
      <c r="A26" s="660"/>
      <c r="B26" s="661"/>
      <c r="C26" s="112"/>
      <c r="D26" s="1"/>
      <c r="E26" s="1"/>
    </row>
    <row r="27" spans="1:5" ht="12.75">
      <c r="A27" s="660"/>
      <c r="B27" s="661"/>
      <c r="C27" s="112"/>
      <c r="D27" s="1"/>
      <c r="E27" s="1"/>
    </row>
    <row r="28" spans="1:5" ht="12.75">
      <c r="A28" s="660"/>
      <c r="B28" s="661"/>
      <c r="C28" s="112"/>
      <c r="D28" s="1"/>
      <c r="E28" s="1"/>
    </row>
    <row r="29" spans="1:5" ht="12.75">
      <c r="A29" s="660"/>
      <c r="B29" s="661"/>
      <c r="C29" s="112"/>
      <c r="D29" s="1"/>
      <c r="E29" s="1"/>
    </row>
    <row r="30" spans="1:5" ht="12.75">
      <c r="A30" s="660"/>
      <c r="B30" s="661"/>
      <c r="C30" s="112"/>
      <c r="D30" s="1"/>
      <c r="E30" s="1"/>
    </row>
    <row r="31" spans="1:5" ht="12.75">
      <c r="A31" s="660"/>
      <c r="B31" s="661"/>
      <c r="C31" s="112"/>
      <c r="D31" s="136"/>
      <c r="E31" s="136"/>
    </row>
    <row r="32" spans="1:5" ht="12.75">
      <c r="A32" s="660"/>
      <c r="B32" s="661"/>
      <c r="C32" s="112"/>
      <c r="D32" s="1"/>
      <c r="E32" s="1"/>
    </row>
    <row r="33" spans="1:5" ht="12.75">
      <c r="A33" s="660"/>
      <c r="B33" s="661"/>
      <c r="C33" s="112"/>
      <c r="D33" s="1"/>
      <c r="E33" s="1"/>
    </row>
    <row r="34" spans="1:5" ht="12.75">
      <c r="A34" s="660"/>
      <c r="B34" s="661"/>
      <c r="C34" s="112"/>
      <c r="D34" s="1"/>
      <c r="E34" s="1"/>
    </row>
    <row r="35" spans="1:5" ht="12.75">
      <c r="A35" s="660"/>
      <c r="B35" s="661"/>
      <c r="C35" s="112"/>
      <c r="D35" s="1"/>
      <c r="E35" s="1"/>
    </row>
    <row r="36" spans="1:5" ht="12.75">
      <c r="A36" s="660"/>
      <c r="B36" s="661"/>
      <c r="C36" s="112"/>
      <c r="D36" s="1"/>
      <c r="E36" s="1"/>
    </row>
    <row r="37" spans="1:5" ht="12.75">
      <c r="A37" s="660"/>
      <c r="B37" s="661"/>
      <c r="C37" s="112"/>
      <c r="D37" s="1"/>
      <c r="E37" s="1"/>
    </row>
    <row r="38" spans="1:5" ht="12.75">
      <c r="A38" s="660"/>
      <c r="B38" s="661"/>
      <c r="C38" s="112"/>
      <c r="D38" s="1"/>
      <c r="E38" s="1"/>
    </row>
    <row r="39" spans="1:5" ht="12.75">
      <c r="A39" s="660"/>
      <c r="B39" s="661"/>
      <c r="C39" s="112"/>
      <c r="D39" s="1"/>
      <c r="E39" s="1"/>
    </row>
    <row r="40" spans="1:5" ht="12.75">
      <c r="A40" s="660"/>
      <c r="B40" s="661"/>
      <c r="C40" s="112"/>
      <c r="D40" s="136"/>
      <c r="E40" s="136"/>
    </row>
    <row r="41" spans="1:5" ht="12.75">
      <c r="A41" s="660"/>
      <c r="B41" s="661"/>
      <c r="C41" s="112"/>
      <c r="D41" s="136"/>
      <c r="E41" s="136"/>
    </row>
    <row r="42" spans="1:5" ht="12.75">
      <c r="A42" s="660"/>
      <c r="B42" s="661"/>
      <c r="C42" s="112"/>
      <c r="D42" s="1"/>
      <c r="E42" s="1"/>
    </row>
    <row r="43" spans="1:5" ht="12.75">
      <c r="A43" s="660"/>
      <c r="B43" s="661"/>
      <c r="C43" s="112"/>
      <c r="D43" s="1"/>
      <c r="E43" s="1"/>
    </row>
    <row r="44" spans="1:5" ht="12.75">
      <c r="A44" s="660"/>
      <c r="B44" s="661"/>
      <c r="C44" s="112"/>
      <c r="D44" s="1"/>
      <c r="E44" s="1"/>
    </row>
    <row r="45" spans="1:5" ht="12.75">
      <c r="A45" s="660"/>
      <c r="B45" s="661"/>
      <c r="C45" s="112"/>
      <c r="D45" s="1"/>
      <c r="E45" s="1"/>
    </row>
    <row r="46" spans="1:5" ht="12.75">
      <c r="A46" s="660"/>
      <c r="B46" s="661"/>
      <c r="C46" s="112"/>
      <c r="D46" s="1"/>
      <c r="E46" s="1"/>
    </row>
    <row r="47" spans="1:5" ht="12.75">
      <c r="A47" s="660"/>
      <c r="B47" s="661"/>
      <c r="C47" s="112"/>
      <c r="D47" s="1"/>
      <c r="E47" s="1"/>
    </row>
    <row r="48" spans="1:5" ht="12.75">
      <c r="A48" s="660"/>
      <c r="B48" s="661"/>
      <c r="C48" s="112"/>
      <c r="D48" s="1"/>
      <c r="E48" s="1"/>
    </row>
    <row r="49" spans="1:5" ht="12.75">
      <c r="A49" s="660"/>
      <c r="B49" s="661"/>
      <c r="C49" s="112"/>
      <c r="D49" s="136"/>
      <c r="E49" s="136"/>
    </row>
    <row r="50" spans="1:5" ht="12.75">
      <c r="A50" s="660"/>
      <c r="B50" s="661"/>
      <c r="C50" s="112"/>
      <c r="D50" s="1"/>
      <c r="E50" s="1"/>
    </row>
    <row r="51" spans="1:5" ht="12.75">
      <c r="A51" s="660"/>
      <c r="B51" s="661"/>
      <c r="C51" s="112"/>
      <c r="D51" s="1"/>
      <c r="E51" s="1"/>
    </row>
    <row r="52" spans="1:5" ht="12.75">
      <c r="A52" s="660"/>
      <c r="B52" s="661"/>
      <c r="C52" s="112"/>
      <c r="D52" s="1"/>
      <c r="E52" s="1"/>
    </row>
    <row r="53" spans="1:5" ht="12.75">
      <c r="A53" s="660"/>
      <c r="B53" s="661"/>
      <c r="C53" s="112"/>
      <c r="D53" s="1"/>
      <c r="E53" s="1"/>
    </row>
    <row r="54" spans="1:5" ht="12.75">
      <c r="A54" s="660"/>
      <c r="B54" s="661"/>
      <c r="C54" s="112"/>
      <c r="D54" s="1"/>
      <c r="E54" s="1"/>
    </row>
    <row r="55" spans="1:5" ht="12.75">
      <c r="A55" s="660"/>
      <c r="B55" s="661"/>
      <c r="C55" s="112"/>
      <c r="D55" s="1"/>
      <c r="E55" s="1"/>
    </row>
    <row r="56" spans="1:5" ht="12.75">
      <c r="A56" s="660"/>
      <c r="B56" s="661"/>
      <c r="C56" s="112"/>
      <c r="D56" s="136"/>
      <c r="E56" s="136"/>
    </row>
    <row r="57" spans="1:5" ht="12.75">
      <c r="A57" s="660"/>
      <c r="B57" s="661"/>
      <c r="C57" s="112"/>
      <c r="D57" s="1"/>
      <c r="E57" s="1"/>
    </row>
    <row r="58" spans="1:5" ht="12.75">
      <c r="A58" s="660"/>
      <c r="B58" s="661"/>
      <c r="C58" s="112"/>
      <c r="D58" s="1"/>
      <c r="E58" s="1"/>
    </row>
    <row r="59" spans="1:5" ht="12.75">
      <c r="A59" s="660"/>
      <c r="B59" s="661"/>
      <c r="C59" s="112"/>
      <c r="D59" s="1"/>
      <c r="E59" s="1"/>
    </row>
    <row r="60" spans="1:5" ht="12.75">
      <c r="A60" s="660"/>
      <c r="B60" s="661"/>
      <c r="C60" s="112"/>
      <c r="D60" s="1"/>
      <c r="E60" s="1"/>
    </row>
    <row r="61" spans="1:5" ht="12.75">
      <c r="A61" s="660"/>
      <c r="B61" s="661"/>
      <c r="C61" s="112"/>
      <c r="D61" s="1"/>
      <c r="E61" s="1"/>
    </row>
    <row r="62" spans="1:5" ht="12.75">
      <c r="A62" s="660"/>
      <c r="B62" s="661"/>
      <c r="C62" s="112"/>
      <c r="D62" s="1"/>
      <c r="E62" s="1"/>
    </row>
    <row r="63" spans="1:5" ht="12.75">
      <c r="A63" s="660"/>
      <c r="B63" s="661"/>
      <c r="C63" s="112"/>
      <c r="D63" s="1"/>
      <c r="E63" s="1"/>
    </row>
    <row r="64" spans="1:5" ht="12.75">
      <c r="A64" s="660"/>
      <c r="B64" s="661"/>
      <c r="C64" s="112"/>
      <c r="D64" s="136"/>
      <c r="E64" s="136"/>
    </row>
    <row r="65" spans="1:5" ht="12.75">
      <c r="A65" s="660"/>
      <c r="B65" s="661"/>
      <c r="C65" s="112"/>
      <c r="D65" s="1"/>
      <c r="E65" s="1"/>
    </row>
    <row r="66" spans="1:5" ht="12.75">
      <c r="A66" s="660"/>
      <c r="B66" s="661"/>
      <c r="C66" s="112"/>
      <c r="D66" s="1"/>
      <c r="E66" s="1"/>
    </row>
    <row r="67" spans="1:5" ht="12.75">
      <c r="A67" s="660"/>
      <c r="B67" s="661"/>
      <c r="C67" s="112"/>
      <c r="D67" s="1"/>
      <c r="E67" s="1"/>
    </row>
    <row r="68" spans="1:5" ht="12.75">
      <c r="A68" s="660"/>
      <c r="B68" s="661"/>
      <c r="C68" s="112"/>
      <c r="D68" s="1"/>
      <c r="E68" s="1"/>
    </row>
    <row r="69" spans="1:5" ht="12.75">
      <c r="A69" s="660"/>
      <c r="B69" s="661"/>
      <c r="C69" s="112"/>
      <c r="D69" s="1"/>
      <c r="E69" s="1"/>
    </row>
    <row r="70" spans="1:5" ht="12.75">
      <c r="A70" s="660"/>
      <c r="B70" s="661"/>
      <c r="C70" s="112"/>
      <c r="D70" s="136"/>
      <c r="E70" s="136"/>
    </row>
    <row r="71" spans="1:5" ht="12.75">
      <c r="A71" s="660"/>
      <c r="B71" s="661"/>
      <c r="C71" s="112"/>
      <c r="D71" s="1"/>
      <c r="E71" s="1"/>
    </row>
    <row r="72" spans="1:5" ht="12.75">
      <c r="A72" s="660"/>
      <c r="B72" s="661"/>
      <c r="C72" s="112"/>
      <c r="D72" s="1"/>
      <c r="E72" s="1"/>
    </row>
    <row r="73" spans="1:5" ht="12.75">
      <c r="A73" s="660"/>
      <c r="B73" s="661"/>
      <c r="C73" s="112"/>
      <c r="D73" s="136"/>
      <c r="E73" s="136"/>
    </row>
    <row r="74" spans="1:5" ht="9.75">
      <c r="A74" s="138"/>
      <c r="B74" s="140"/>
      <c r="C74" s="141"/>
      <c r="D74" s="142"/>
      <c r="E74" s="142"/>
    </row>
    <row r="75" spans="1:5" ht="9.75">
      <c r="A75" s="138"/>
      <c r="B75" s="143"/>
      <c r="C75" s="141"/>
      <c r="D75" s="142"/>
      <c r="E75" s="142"/>
    </row>
    <row r="76" spans="1:5" ht="9.75">
      <c r="A76" s="138"/>
      <c r="B76" s="143"/>
      <c r="C76" s="141"/>
      <c r="D76" s="142"/>
      <c r="E76" s="142"/>
    </row>
    <row r="77" spans="1:5" ht="9.75">
      <c r="A77" s="138"/>
      <c r="B77" s="143"/>
      <c r="C77" s="141"/>
      <c r="D77" s="142"/>
      <c r="E77" s="142"/>
    </row>
    <row r="78" spans="1:5" ht="9.75">
      <c r="A78" s="138"/>
      <c r="B78" s="143"/>
      <c r="C78" s="141"/>
      <c r="D78" s="142"/>
      <c r="E78" s="142"/>
    </row>
    <row r="79" spans="1:5" ht="9.75">
      <c r="A79" s="138"/>
      <c r="B79" s="143"/>
      <c r="C79" s="141"/>
      <c r="D79" s="142"/>
      <c r="E79" s="142"/>
    </row>
    <row r="80" spans="1:5" ht="9.75">
      <c r="A80" s="138"/>
      <c r="B80" s="143"/>
      <c r="C80" s="141"/>
      <c r="D80" s="142"/>
      <c r="E80" s="142"/>
    </row>
    <row r="81" spans="1:5" ht="9.75">
      <c r="A81" s="138"/>
      <c r="B81" s="143"/>
      <c r="C81" s="141"/>
      <c r="D81" s="142"/>
      <c r="E81" s="142"/>
    </row>
    <row r="82" spans="1:5" ht="9.75">
      <c r="A82" s="138"/>
      <c r="B82" s="143"/>
      <c r="C82" s="141"/>
      <c r="D82" s="142"/>
      <c r="E82" s="142"/>
    </row>
    <row r="83" spans="1:5" ht="9.75">
      <c r="A83" s="138"/>
      <c r="B83" s="143"/>
      <c r="C83" s="141"/>
      <c r="D83" s="142"/>
      <c r="E83" s="142"/>
    </row>
    <row r="84" spans="1:5" ht="9.75">
      <c r="A84" s="138"/>
      <c r="B84" s="143"/>
      <c r="C84" s="141"/>
      <c r="D84" s="142"/>
      <c r="E84" s="142"/>
    </row>
    <row r="85" spans="1:5" ht="9.75">
      <c r="A85" s="138"/>
      <c r="B85" s="143"/>
      <c r="C85" s="141"/>
      <c r="D85" s="142"/>
      <c r="E85" s="142"/>
    </row>
    <row r="86" spans="1:5" ht="9.75">
      <c r="A86" s="138"/>
      <c r="B86" s="143"/>
      <c r="C86" s="141"/>
      <c r="D86" s="142"/>
      <c r="E86" s="142"/>
    </row>
    <row r="87" spans="1:5" ht="9.75">
      <c r="A87" s="138"/>
      <c r="B87" s="143"/>
      <c r="C87" s="141"/>
      <c r="D87" s="142"/>
      <c r="E87" s="142"/>
    </row>
    <row r="88" spans="1:5" ht="9.75">
      <c r="A88" s="138"/>
      <c r="B88" s="143"/>
      <c r="C88" s="141"/>
      <c r="D88" s="142"/>
      <c r="E88" s="142"/>
    </row>
    <row r="89" spans="1:5" ht="9.75">
      <c r="A89" s="138"/>
      <c r="B89" s="143"/>
      <c r="C89" s="141"/>
      <c r="D89" s="142"/>
      <c r="E89" s="142"/>
    </row>
    <row r="90" spans="1:5" ht="9.75">
      <c r="A90" s="138"/>
      <c r="B90" s="143"/>
      <c r="C90" s="141"/>
      <c r="D90" s="142"/>
      <c r="E90" s="142"/>
    </row>
    <row r="91" spans="1:5" ht="9.75">
      <c r="A91" s="138"/>
      <c r="B91" s="143"/>
      <c r="C91" s="141"/>
      <c r="D91" s="142"/>
      <c r="E91" s="142"/>
    </row>
    <row r="92" spans="1:5" ht="9.75">
      <c r="A92" s="138"/>
      <c r="B92" s="143"/>
      <c r="C92" s="141"/>
      <c r="D92" s="142"/>
      <c r="E92" s="142"/>
    </row>
    <row r="93" spans="1:5" ht="9.75">
      <c r="A93" s="138"/>
      <c r="B93" s="143"/>
      <c r="C93" s="141"/>
      <c r="D93" s="142"/>
      <c r="E93" s="142"/>
    </row>
    <row r="94" spans="1:5" ht="9.75">
      <c r="A94" s="138"/>
      <c r="B94" s="143"/>
      <c r="C94" s="141"/>
      <c r="D94" s="142"/>
      <c r="E94" s="142"/>
    </row>
    <row r="95" spans="1:5" ht="9.75">
      <c r="A95" s="138"/>
      <c r="B95" s="143"/>
      <c r="C95" s="141"/>
      <c r="D95" s="142"/>
      <c r="E95" s="142"/>
    </row>
    <row r="96" spans="1:5" ht="9.75">
      <c r="A96" s="138"/>
      <c r="B96" s="143"/>
      <c r="C96" s="141"/>
      <c r="D96" s="142"/>
      <c r="E96" s="142"/>
    </row>
    <row r="97" spans="2:5" s="138" customFormat="1" ht="9.75">
      <c r="B97" s="143"/>
      <c r="C97" s="141"/>
      <c r="D97" s="142"/>
      <c r="E97" s="142"/>
    </row>
    <row r="98" spans="2:5" s="138" customFormat="1" ht="9.75">
      <c r="B98" s="143"/>
      <c r="C98" s="141"/>
      <c r="D98" s="142"/>
      <c r="E98" s="142"/>
    </row>
    <row r="99" spans="2:5" s="138" customFormat="1" ht="9.75">
      <c r="B99" s="143"/>
      <c r="C99" s="141"/>
      <c r="D99" s="142"/>
      <c r="E99" s="142"/>
    </row>
    <row r="100" spans="2:5" s="138" customFormat="1" ht="9.75">
      <c r="B100" s="143"/>
      <c r="C100" s="141"/>
      <c r="D100" s="142"/>
      <c r="E100" s="142"/>
    </row>
    <row r="101" spans="2:5" s="138" customFormat="1" ht="9.75">
      <c r="B101" s="143"/>
      <c r="C101" s="141"/>
      <c r="D101" s="142"/>
      <c r="E101" s="142"/>
    </row>
    <row r="102" spans="2:5" s="138" customFormat="1" ht="9.75">
      <c r="B102" s="143"/>
      <c r="C102" s="141"/>
      <c r="D102" s="142"/>
      <c r="E102" s="142"/>
    </row>
    <row r="103" spans="2:5" s="138" customFormat="1" ht="9.75">
      <c r="B103" s="143"/>
      <c r="C103" s="141"/>
      <c r="D103" s="142"/>
      <c r="E103" s="142"/>
    </row>
    <row r="104" spans="2:5" s="138" customFormat="1" ht="9.75">
      <c r="B104" s="143"/>
      <c r="C104" s="141"/>
      <c r="D104" s="142"/>
      <c r="E104" s="142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6:B16"/>
    <mergeCell ref="A9:B9"/>
    <mergeCell ref="A10:B10"/>
    <mergeCell ref="A11:B11"/>
    <mergeCell ref="A12:B12"/>
    <mergeCell ref="A13:B13"/>
    <mergeCell ref="A14:B14"/>
    <mergeCell ref="A15:B15"/>
    <mergeCell ref="A5:B5"/>
    <mergeCell ref="C5:E5"/>
    <mergeCell ref="A7:B8"/>
    <mergeCell ref="C7:C8"/>
    <mergeCell ref="A1:E1"/>
    <mergeCell ref="A3:B3"/>
    <mergeCell ref="C3:E3"/>
    <mergeCell ref="A4:B4"/>
    <mergeCell ref="C4:E4"/>
    <mergeCell ref="C2:E2"/>
    <mergeCell ref="A2:B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8" customWidth="1"/>
    <col min="11" max="16384" width="9.140625" style="36" customWidth="1"/>
  </cols>
  <sheetData>
    <row r="1" spans="1:8" ht="13.5" thickBot="1">
      <c r="A1" s="708" t="s">
        <v>520</v>
      </c>
      <c r="B1" s="709"/>
      <c r="C1" s="709"/>
      <c r="D1" s="709"/>
      <c r="E1" s="709"/>
      <c r="F1" s="144"/>
      <c r="G1" s="144"/>
      <c r="H1" s="144"/>
    </row>
    <row r="2" spans="1:8" ht="9.75">
      <c r="A2" s="78"/>
      <c r="B2" s="78"/>
      <c r="C2" s="78"/>
      <c r="D2" s="78"/>
      <c r="E2" s="78"/>
      <c r="F2" s="144"/>
      <c r="G2" s="144"/>
      <c r="H2" s="144"/>
    </row>
    <row r="3" spans="1:10" s="39" customFormat="1" ht="11.25">
      <c r="A3" s="619" t="s">
        <v>480</v>
      </c>
      <c r="B3" s="619"/>
      <c r="C3" s="707" t="str">
        <f>IF(ISBLANK(Polročná_správa!B12),"   údaj nebol vyplnený   ",Polročná_správa!B12)</f>
        <v>STP akciová spoločnosť Michalovce</v>
      </c>
      <c r="D3" s="707"/>
      <c r="E3" s="707"/>
      <c r="F3" s="111"/>
      <c r="G3" s="111"/>
      <c r="H3" s="111"/>
      <c r="I3" s="111"/>
      <c r="J3" s="111"/>
    </row>
    <row r="4" spans="1:10" s="39" customFormat="1" ht="11.25">
      <c r="A4" s="619" t="s">
        <v>281</v>
      </c>
      <c r="B4" s="619"/>
      <c r="C4" s="707" t="str">
        <f>IF(Polročná_správa!E6=0,"   údaj nebol vyplnený   ",Polročná_správa!E6)</f>
        <v>31650058</v>
      </c>
      <c r="D4" s="707"/>
      <c r="E4" s="707"/>
      <c r="F4" s="111"/>
      <c r="G4" s="111"/>
      <c r="H4" s="111"/>
      <c r="I4" s="111"/>
      <c r="J4" s="111"/>
    </row>
    <row r="5" spans="1:6" s="35" customFormat="1" ht="15.75">
      <c r="A5" s="549" t="s">
        <v>198</v>
      </c>
      <c r="B5" s="550"/>
      <c r="C5" s="559"/>
      <c r="D5" s="573"/>
      <c r="E5" s="574"/>
      <c r="F5" s="188"/>
    </row>
    <row r="6" spans="1:10" ht="15.75">
      <c r="A6" s="549" t="s">
        <v>197</v>
      </c>
      <c r="B6" s="550"/>
      <c r="C6" s="566"/>
      <c r="D6" s="601"/>
      <c r="E6" s="602"/>
      <c r="F6" s="188"/>
      <c r="G6" s="36"/>
      <c r="H6" s="36"/>
      <c r="I6" s="36"/>
      <c r="J6" s="36"/>
    </row>
    <row r="7" spans="1:10" ht="16.5" thickBot="1">
      <c r="A7" s="193"/>
      <c r="B7" s="193"/>
      <c r="C7" s="188"/>
      <c r="D7" s="155"/>
      <c r="E7" s="155"/>
      <c r="F7" s="188"/>
      <c r="G7" s="36"/>
      <c r="H7" s="36"/>
      <c r="I7" s="36"/>
      <c r="J7" s="36"/>
    </row>
    <row r="8" spans="1:5" ht="20.25" customHeight="1">
      <c r="A8" s="712" t="s">
        <v>429</v>
      </c>
      <c r="B8" s="713"/>
      <c r="C8" s="710" t="s">
        <v>613</v>
      </c>
      <c r="D8" s="716" t="s">
        <v>297</v>
      </c>
      <c r="E8" s="703" t="s">
        <v>622</v>
      </c>
    </row>
    <row r="9" spans="1:5" ht="20.25" customHeight="1" thickBot="1">
      <c r="A9" s="714"/>
      <c r="B9" s="715"/>
      <c r="C9" s="711"/>
      <c r="D9" s="717"/>
      <c r="E9" s="704"/>
    </row>
    <row r="10" spans="1:10" s="79" customFormat="1" ht="11.25" customHeight="1">
      <c r="A10" s="705"/>
      <c r="B10" s="706"/>
      <c r="C10" s="194"/>
      <c r="D10" s="195"/>
      <c r="E10" s="195"/>
      <c r="F10" s="145"/>
      <c r="G10" s="145"/>
      <c r="H10" s="145"/>
      <c r="I10" s="145"/>
      <c r="J10" s="145"/>
    </row>
    <row r="11" spans="1:10" s="79" customFormat="1" ht="11.25" customHeight="1">
      <c r="A11" s="701"/>
      <c r="B11" s="702"/>
      <c r="C11" s="103"/>
      <c r="D11" s="104"/>
      <c r="E11" s="104"/>
      <c r="F11" s="145"/>
      <c r="G11" s="145"/>
      <c r="H11" s="145"/>
      <c r="I11" s="145"/>
      <c r="J11" s="145"/>
    </row>
    <row r="12" spans="1:10" s="79" customFormat="1" ht="11.25" customHeight="1">
      <c r="A12" s="701"/>
      <c r="B12" s="702"/>
      <c r="C12" s="103"/>
      <c r="D12" s="104"/>
      <c r="E12" s="104"/>
      <c r="F12" s="145"/>
      <c r="G12" s="145"/>
      <c r="H12" s="145"/>
      <c r="I12" s="145"/>
      <c r="J12" s="145"/>
    </row>
    <row r="13" spans="1:10" s="79" customFormat="1" ht="11.25" customHeight="1">
      <c r="A13" s="701"/>
      <c r="B13" s="702"/>
      <c r="C13" s="103"/>
      <c r="D13" s="104"/>
      <c r="E13" s="104"/>
      <c r="F13" s="145"/>
      <c r="G13" s="145"/>
      <c r="H13" s="145"/>
      <c r="I13" s="145"/>
      <c r="J13" s="145"/>
    </row>
    <row r="14" spans="1:5" ht="11.25" customHeight="1">
      <c r="A14" s="701"/>
      <c r="B14" s="702"/>
      <c r="C14" s="103"/>
      <c r="D14" s="104"/>
      <c r="E14" s="104"/>
    </row>
    <row r="15" spans="1:5" ht="11.25" customHeight="1">
      <c r="A15" s="701"/>
      <c r="B15" s="702"/>
      <c r="C15" s="103"/>
      <c r="D15" s="104"/>
      <c r="E15" s="104"/>
    </row>
    <row r="16" spans="1:5" ht="11.25" customHeight="1">
      <c r="A16" s="701"/>
      <c r="B16" s="702"/>
      <c r="C16" s="103"/>
      <c r="D16" s="104"/>
      <c r="E16" s="104"/>
    </row>
    <row r="17" spans="1:5" ht="11.25" customHeight="1">
      <c r="A17" s="701"/>
      <c r="B17" s="702"/>
      <c r="C17" s="103"/>
      <c r="D17" s="104"/>
      <c r="E17" s="104"/>
    </row>
    <row r="18" spans="1:5" ht="11.25" customHeight="1">
      <c r="A18" s="701"/>
      <c r="B18" s="702"/>
      <c r="C18" s="103"/>
      <c r="D18" s="104"/>
      <c r="E18" s="104"/>
    </row>
    <row r="19" spans="1:5" ht="11.25" customHeight="1">
      <c r="A19" s="701"/>
      <c r="B19" s="702"/>
      <c r="C19" s="103"/>
      <c r="D19" s="104"/>
      <c r="E19" s="104"/>
    </row>
    <row r="20" spans="1:5" ht="11.25" customHeight="1">
      <c r="A20" s="701"/>
      <c r="B20" s="702"/>
      <c r="C20" s="103"/>
      <c r="D20" s="104"/>
      <c r="E20" s="104"/>
    </row>
    <row r="21" spans="1:5" ht="11.25" customHeight="1">
      <c r="A21" s="701"/>
      <c r="B21" s="702"/>
      <c r="C21" s="103"/>
      <c r="D21" s="104"/>
      <c r="E21" s="104"/>
    </row>
    <row r="22" spans="1:5" ht="11.25" customHeight="1">
      <c r="A22" s="701"/>
      <c r="B22" s="702"/>
      <c r="C22" s="103"/>
      <c r="D22" s="104"/>
      <c r="E22" s="104"/>
    </row>
    <row r="23" spans="1:5" ht="11.25" customHeight="1">
      <c r="A23" s="701"/>
      <c r="B23" s="702"/>
      <c r="C23" s="103"/>
      <c r="D23" s="104"/>
      <c r="E23" s="104"/>
    </row>
    <row r="24" spans="1:5" ht="11.25" customHeight="1">
      <c r="A24" s="701"/>
      <c r="B24" s="702"/>
      <c r="C24" s="103"/>
      <c r="D24" s="104"/>
      <c r="E24" s="104"/>
    </row>
    <row r="25" spans="1:5" ht="11.25" customHeight="1">
      <c r="A25" s="701"/>
      <c r="B25" s="702"/>
      <c r="C25" s="103"/>
      <c r="D25" s="104"/>
      <c r="E25" s="104"/>
    </row>
    <row r="26" spans="1:5" ht="11.25" customHeight="1">
      <c r="A26" s="701"/>
      <c r="B26" s="702"/>
      <c r="C26" s="103"/>
      <c r="D26" s="104"/>
      <c r="E26" s="104"/>
    </row>
    <row r="27" spans="1:5" ht="11.25" customHeight="1">
      <c r="A27" s="701"/>
      <c r="B27" s="702"/>
      <c r="C27" s="103"/>
      <c r="D27" s="104"/>
      <c r="E27" s="104"/>
    </row>
    <row r="28" spans="1:5" ht="11.25" customHeight="1">
      <c r="A28" s="701"/>
      <c r="B28" s="702"/>
      <c r="C28" s="103"/>
      <c r="D28" s="104"/>
      <c r="E28" s="104"/>
    </row>
    <row r="29" spans="1:5" ht="11.25" customHeight="1">
      <c r="A29" s="701"/>
      <c r="B29" s="702"/>
      <c r="C29" s="103"/>
      <c r="D29" s="104"/>
      <c r="E29" s="104"/>
    </row>
    <row r="30" spans="1:5" ht="11.25" customHeight="1">
      <c r="A30" s="701"/>
      <c r="B30" s="702"/>
      <c r="C30" s="103"/>
      <c r="D30" s="104"/>
      <c r="E30" s="104"/>
    </row>
    <row r="31" spans="1:5" ht="11.25" customHeight="1">
      <c r="A31" s="701"/>
      <c r="B31" s="702"/>
      <c r="C31" s="103"/>
      <c r="D31" s="104"/>
      <c r="E31" s="104"/>
    </row>
    <row r="32" spans="1:5" ht="11.25" customHeight="1">
      <c r="A32" s="701"/>
      <c r="B32" s="702"/>
      <c r="C32" s="103"/>
      <c r="D32" s="104"/>
      <c r="E32" s="104"/>
    </row>
    <row r="33" spans="1:5" ht="11.25" customHeight="1">
      <c r="A33" s="701"/>
      <c r="B33" s="702"/>
      <c r="C33" s="103"/>
      <c r="D33" s="104"/>
      <c r="E33" s="104"/>
    </row>
    <row r="34" spans="1:5" ht="11.25" customHeight="1">
      <c r="A34" s="701"/>
      <c r="B34" s="702"/>
      <c r="C34" s="103"/>
      <c r="D34" s="104"/>
      <c r="E34" s="104"/>
    </row>
    <row r="35" spans="1:5" ht="20.25" customHeight="1">
      <c r="A35" s="701"/>
      <c r="B35" s="702"/>
      <c r="C35" s="103"/>
      <c r="D35" s="104"/>
      <c r="E35" s="104"/>
    </row>
    <row r="36" spans="1:5" ht="11.25" customHeight="1">
      <c r="A36" s="701"/>
      <c r="B36" s="702"/>
      <c r="C36" s="103"/>
      <c r="D36" s="104"/>
      <c r="E36" s="104"/>
    </row>
    <row r="37" spans="1:5" ht="11.25" customHeight="1">
      <c r="A37" s="701"/>
      <c r="B37" s="702"/>
      <c r="C37" s="103"/>
      <c r="D37" s="104"/>
      <c r="E37" s="104"/>
    </row>
    <row r="38" spans="1:5" ht="11.25" customHeight="1">
      <c r="A38" s="701"/>
      <c r="B38" s="702"/>
      <c r="C38" s="103"/>
      <c r="D38" s="104"/>
      <c r="E38" s="104"/>
    </row>
    <row r="39" spans="1:5" ht="11.25" customHeight="1">
      <c r="A39" s="701"/>
      <c r="B39" s="702"/>
      <c r="C39" s="103"/>
      <c r="D39" s="104"/>
      <c r="E39" s="104"/>
    </row>
    <row r="40" spans="1:5" ht="11.25" customHeight="1">
      <c r="A40" s="701"/>
      <c r="B40" s="702"/>
      <c r="C40" s="103"/>
      <c r="D40" s="104"/>
      <c r="E40" s="104"/>
    </row>
    <row r="41" spans="1:5" ht="11.25" customHeight="1">
      <c r="A41" s="701"/>
      <c r="B41" s="702"/>
      <c r="C41" s="103"/>
      <c r="D41" s="104"/>
      <c r="E41" s="104"/>
    </row>
    <row r="42" spans="1:5" ht="11.25" customHeight="1">
      <c r="A42" s="701"/>
      <c r="B42" s="702"/>
      <c r="C42" s="103"/>
      <c r="D42" s="104"/>
      <c r="E42" s="104"/>
    </row>
    <row r="43" spans="1:5" ht="11.25" customHeight="1">
      <c r="A43" s="701"/>
      <c r="B43" s="702"/>
      <c r="C43" s="103"/>
      <c r="D43" s="104"/>
      <c r="E43" s="104"/>
    </row>
    <row r="44" spans="1:5" ht="11.25" customHeight="1">
      <c r="A44" s="701"/>
      <c r="B44" s="702"/>
      <c r="C44" s="103"/>
      <c r="D44" s="104"/>
      <c r="E44" s="104"/>
    </row>
    <row r="45" spans="1:5" ht="11.25" customHeight="1">
      <c r="A45" s="701"/>
      <c r="B45" s="702"/>
      <c r="C45" s="103"/>
      <c r="D45" s="104"/>
      <c r="E45" s="104"/>
    </row>
    <row r="46" spans="1:5" ht="11.25" customHeight="1">
      <c r="A46" s="701"/>
      <c r="B46" s="702"/>
      <c r="C46" s="103"/>
      <c r="D46" s="104"/>
      <c r="E46" s="104"/>
    </row>
    <row r="47" spans="1:5" ht="22.5" customHeight="1">
      <c r="A47" s="701"/>
      <c r="B47" s="702"/>
      <c r="C47" s="103"/>
      <c r="D47" s="104"/>
      <c r="E47" s="104"/>
    </row>
    <row r="48" spans="1:5" ht="11.25" customHeight="1">
      <c r="A48" s="701"/>
      <c r="B48" s="702"/>
      <c r="C48" s="103"/>
      <c r="D48" s="104"/>
      <c r="E48" s="104"/>
    </row>
    <row r="49" spans="1:5" ht="11.25" customHeight="1">
      <c r="A49" s="701"/>
      <c r="B49" s="702"/>
      <c r="C49" s="103"/>
      <c r="D49" s="104"/>
      <c r="E49" s="104"/>
    </row>
    <row r="50" spans="1:5" ht="11.25" customHeight="1">
      <c r="A50" s="701"/>
      <c r="B50" s="702"/>
      <c r="C50" s="103"/>
      <c r="D50" s="104"/>
      <c r="E50" s="104"/>
    </row>
    <row r="51" spans="1:5" ht="11.25" customHeight="1">
      <c r="A51" s="701"/>
      <c r="B51" s="702"/>
      <c r="C51" s="103"/>
      <c r="D51" s="104"/>
      <c r="E51" s="104"/>
    </row>
    <row r="52" spans="1:5" ht="11.25" customHeight="1">
      <c r="A52" s="701"/>
      <c r="B52" s="702"/>
      <c r="C52" s="103"/>
      <c r="D52" s="104"/>
      <c r="E52" s="104"/>
    </row>
    <row r="53" spans="1:5" ht="11.25" customHeight="1">
      <c r="A53" s="701"/>
      <c r="B53" s="702"/>
      <c r="C53" s="103"/>
      <c r="D53" s="104"/>
      <c r="E53" s="104"/>
    </row>
    <row r="54" spans="1:5" ht="11.25" customHeight="1">
      <c r="A54" s="701"/>
      <c r="B54" s="702"/>
      <c r="C54" s="103"/>
      <c r="D54" s="104"/>
      <c r="E54" s="104"/>
    </row>
    <row r="55" spans="1:5" ht="11.25" customHeight="1">
      <c r="A55" s="701"/>
      <c r="B55" s="702"/>
      <c r="C55" s="103"/>
      <c r="D55" s="104"/>
      <c r="E55" s="104"/>
    </row>
    <row r="56" spans="1:5" ht="11.25" customHeight="1">
      <c r="A56" s="701"/>
      <c r="B56" s="702"/>
      <c r="C56" s="103"/>
      <c r="D56" s="104"/>
      <c r="E56" s="104"/>
    </row>
    <row r="57" spans="1:5" ht="11.25" customHeight="1">
      <c r="A57" s="701"/>
      <c r="B57" s="702"/>
      <c r="C57" s="103"/>
      <c r="D57" s="104"/>
      <c r="E57" s="104"/>
    </row>
    <row r="58" spans="1:5" ht="11.25" customHeight="1">
      <c r="A58" s="701"/>
      <c r="B58" s="702"/>
      <c r="C58" s="103"/>
      <c r="D58" s="104"/>
      <c r="E58" s="104"/>
    </row>
    <row r="59" spans="1:5" ht="11.25" customHeight="1">
      <c r="A59" s="701"/>
      <c r="B59" s="702"/>
      <c r="C59" s="103"/>
      <c r="D59" s="104"/>
      <c r="E59" s="104"/>
    </row>
    <row r="60" spans="1:5" ht="11.25" customHeight="1">
      <c r="A60" s="701"/>
      <c r="B60" s="702"/>
      <c r="C60" s="103"/>
      <c r="D60" s="104"/>
      <c r="E60" s="104"/>
    </row>
    <row r="61" spans="1:5" ht="11.25" customHeight="1">
      <c r="A61" s="701"/>
      <c r="B61" s="702"/>
      <c r="C61" s="103"/>
      <c r="D61" s="104"/>
      <c r="E61" s="104"/>
    </row>
    <row r="62" spans="1:5" ht="11.25" customHeight="1">
      <c r="A62" s="701"/>
      <c r="B62" s="702"/>
      <c r="C62" s="103"/>
      <c r="D62" s="104"/>
      <c r="E62" s="104"/>
    </row>
    <row r="63" spans="1:5" ht="11.25" customHeight="1">
      <c r="A63" s="701"/>
      <c r="B63" s="702"/>
      <c r="C63" s="103"/>
      <c r="D63" s="104"/>
      <c r="E63" s="104"/>
    </row>
    <row r="64" spans="1:5" ht="11.25" customHeight="1">
      <c r="A64" s="701"/>
      <c r="B64" s="702"/>
      <c r="C64" s="103"/>
      <c r="D64" s="104"/>
      <c r="E64" s="104"/>
    </row>
    <row r="65" spans="1:5" ht="11.25" customHeight="1">
      <c r="A65" s="701"/>
      <c r="B65" s="702"/>
      <c r="C65" s="103"/>
      <c r="D65" s="104"/>
      <c r="E65" s="104"/>
    </row>
    <row r="66" spans="1:5" ht="11.25" customHeight="1">
      <c r="A66" s="701"/>
      <c r="B66" s="702"/>
      <c r="C66" s="103"/>
      <c r="D66" s="104"/>
      <c r="E66" s="104"/>
    </row>
    <row r="67" spans="1:5" ht="11.25" customHeight="1">
      <c r="A67" s="701"/>
      <c r="B67" s="702"/>
      <c r="C67" s="103"/>
      <c r="D67" s="104"/>
      <c r="E67" s="104"/>
    </row>
    <row r="68" spans="1:5" ht="11.25" customHeight="1">
      <c r="A68" s="701"/>
      <c r="B68" s="702"/>
      <c r="C68" s="103"/>
      <c r="D68" s="104"/>
      <c r="E68" s="104"/>
    </row>
    <row r="69" spans="1:5" ht="11.25" customHeight="1">
      <c r="A69" s="701"/>
      <c r="B69" s="702"/>
      <c r="C69" s="103"/>
      <c r="D69" s="104"/>
      <c r="E69" s="104"/>
    </row>
    <row r="70" spans="1:5" ht="11.25" customHeight="1">
      <c r="A70" s="701"/>
      <c r="B70" s="702"/>
      <c r="C70" s="103"/>
      <c r="D70" s="104"/>
      <c r="E70" s="104"/>
    </row>
    <row r="71" spans="1:5" ht="11.25" customHeight="1">
      <c r="A71" s="701"/>
      <c r="B71" s="702"/>
      <c r="C71" s="103"/>
      <c r="D71" s="104"/>
      <c r="E71" s="104"/>
    </row>
    <row r="72" spans="1:5" ht="11.25" customHeight="1">
      <c r="A72" s="701"/>
      <c r="B72" s="702"/>
      <c r="C72" s="103"/>
      <c r="D72" s="104"/>
      <c r="E72" s="104"/>
    </row>
    <row r="73" spans="1:5" ht="11.25" customHeight="1">
      <c r="A73" s="701"/>
      <c r="B73" s="702"/>
      <c r="C73" s="103"/>
      <c r="D73" s="104"/>
      <c r="E73" s="104"/>
    </row>
    <row r="74" spans="1:5" ht="11.25" customHeight="1">
      <c r="A74" s="701"/>
      <c r="B74" s="702"/>
      <c r="C74" s="103"/>
      <c r="D74" s="104"/>
      <c r="E74" s="104"/>
    </row>
    <row r="75" spans="1:5" ht="11.25" customHeight="1">
      <c r="A75" s="701"/>
      <c r="B75" s="702"/>
      <c r="C75" s="103"/>
      <c r="D75" s="104"/>
      <c r="E75" s="104"/>
    </row>
    <row r="76" spans="1:5" ht="11.25" customHeight="1">
      <c r="A76" s="701"/>
      <c r="B76" s="702"/>
      <c r="C76" s="103"/>
      <c r="D76" s="104"/>
      <c r="E76" s="104"/>
    </row>
    <row r="77" spans="1:5" ht="9.75">
      <c r="A77" s="105"/>
      <c r="B77" s="106"/>
      <c r="C77" s="107"/>
      <c r="D77" s="108"/>
      <c r="E77" s="108"/>
    </row>
    <row r="78" spans="1:5" ht="9.75">
      <c r="A78" s="105"/>
      <c r="B78" s="106"/>
      <c r="C78" s="107"/>
      <c r="D78" s="108"/>
      <c r="E78" s="108"/>
    </row>
    <row r="79" spans="1:5" ht="9.75">
      <c r="A79" s="105"/>
      <c r="B79" s="106"/>
      <c r="C79" s="107"/>
      <c r="D79" s="108"/>
      <c r="E79" s="108"/>
    </row>
    <row r="80" spans="1:5" ht="9.75">
      <c r="A80" s="105"/>
      <c r="B80" s="106"/>
      <c r="C80" s="107"/>
      <c r="D80" s="108"/>
      <c r="E80" s="108"/>
    </row>
    <row r="81" spans="1:5" ht="9.75">
      <c r="A81" s="105"/>
      <c r="B81" s="106"/>
      <c r="C81" s="107"/>
      <c r="D81" s="108"/>
      <c r="E81" s="108"/>
    </row>
    <row r="82" spans="1:5" ht="9.75">
      <c r="A82" s="105"/>
      <c r="B82" s="106"/>
      <c r="C82" s="107"/>
      <c r="D82" s="108"/>
      <c r="E82" s="108"/>
    </row>
    <row r="83" spans="1:5" ht="9.75">
      <c r="A83" s="105"/>
      <c r="B83" s="106"/>
      <c r="C83" s="107"/>
      <c r="D83" s="108"/>
      <c r="E83" s="108"/>
    </row>
    <row r="84" spans="1:5" ht="9.75">
      <c r="A84" s="105"/>
      <c r="B84" s="106"/>
      <c r="C84" s="107"/>
      <c r="D84" s="108"/>
      <c r="E84" s="108"/>
    </row>
    <row r="85" spans="1:5" ht="9.75">
      <c r="A85" s="105"/>
      <c r="B85" s="106"/>
      <c r="C85" s="107"/>
      <c r="D85" s="108"/>
      <c r="E85" s="108"/>
    </row>
    <row r="86" spans="1:5" ht="9.75">
      <c r="A86" s="105"/>
      <c r="B86" s="106"/>
      <c r="C86" s="107"/>
      <c r="D86" s="108"/>
      <c r="E86" s="108"/>
    </row>
    <row r="87" spans="1:5" ht="9.75">
      <c r="A87" s="105"/>
      <c r="B87" s="106"/>
      <c r="C87" s="107"/>
      <c r="D87" s="108"/>
      <c r="E87" s="108"/>
    </row>
    <row r="88" spans="1:5" ht="9.75">
      <c r="A88" s="105"/>
      <c r="B88" s="106"/>
      <c r="C88" s="107"/>
      <c r="D88" s="108"/>
      <c r="E88" s="108"/>
    </row>
    <row r="89" spans="1:5" ht="9.75">
      <c r="A89" s="105"/>
      <c r="B89" s="106"/>
      <c r="C89" s="107"/>
      <c r="D89" s="108"/>
      <c r="E89" s="108"/>
    </row>
    <row r="90" spans="1:5" ht="9.75">
      <c r="A90" s="105"/>
      <c r="B90" s="106"/>
      <c r="C90" s="107"/>
      <c r="D90" s="108"/>
      <c r="E90" s="108"/>
    </row>
    <row r="91" spans="1:5" ht="9.75">
      <c r="A91" s="105"/>
      <c r="B91" s="106"/>
      <c r="C91" s="107"/>
      <c r="D91" s="108"/>
      <c r="E91" s="108"/>
    </row>
    <row r="92" spans="1:5" ht="9.75">
      <c r="A92" s="105"/>
      <c r="B92" s="106"/>
      <c r="C92" s="107"/>
      <c r="D92" s="108"/>
      <c r="E92" s="108"/>
    </row>
    <row r="93" spans="1:5" ht="9.75">
      <c r="A93" s="105"/>
      <c r="B93" s="106"/>
      <c r="C93" s="107"/>
      <c r="D93" s="108"/>
      <c r="E93" s="108"/>
    </row>
    <row r="94" spans="1:5" ht="9.75">
      <c r="A94" s="105"/>
      <c r="B94" s="106"/>
      <c r="C94" s="107"/>
      <c r="D94" s="108"/>
      <c r="E94" s="108"/>
    </row>
    <row r="95" spans="1:5" ht="9.75">
      <c r="A95" s="105"/>
      <c r="B95" s="106"/>
      <c r="C95" s="107"/>
      <c r="D95" s="108"/>
      <c r="E95" s="108"/>
    </row>
    <row r="96" spans="1:5" ht="9.75">
      <c r="A96" s="105"/>
      <c r="B96" s="106"/>
      <c r="C96" s="107"/>
      <c r="D96" s="108"/>
      <c r="E96" s="108"/>
    </row>
    <row r="97" spans="1:5" ht="9.75">
      <c r="A97" s="105"/>
      <c r="B97" s="106"/>
      <c r="C97" s="107"/>
      <c r="D97" s="108"/>
      <c r="E97" s="108"/>
    </row>
    <row r="98" spans="1:5" ht="9.75">
      <c r="A98" s="109"/>
      <c r="B98" s="110"/>
      <c r="C98" s="107"/>
      <c r="D98" s="108"/>
      <c r="E98" s="108"/>
    </row>
    <row r="99" spans="1:5" ht="9.75">
      <c r="A99" s="109"/>
      <c r="B99" s="110"/>
      <c r="C99" s="107"/>
      <c r="D99" s="108"/>
      <c r="E99" s="108"/>
    </row>
    <row r="100" spans="1:5" ht="9.75">
      <c r="A100" s="109"/>
      <c r="B100" s="110"/>
      <c r="C100" s="107"/>
      <c r="D100" s="108"/>
      <c r="E100" s="108"/>
    </row>
    <row r="101" spans="1:5" ht="9.75">
      <c r="A101" s="109"/>
      <c r="B101" s="110"/>
      <c r="C101" s="107"/>
      <c r="D101" s="108"/>
      <c r="E101" s="108"/>
    </row>
    <row r="102" spans="1:5" ht="9.75">
      <c r="A102" s="109"/>
      <c r="B102" s="110"/>
      <c r="C102" s="107"/>
      <c r="D102" s="108"/>
      <c r="E102" s="108"/>
    </row>
    <row r="103" spans="1:5" ht="9.75">
      <c r="A103" s="109"/>
      <c r="B103" s="110"/>
      <c r="C103" s="107"/>
      <c r="D103" s="108"/>
      <c r="E103" s="108"/>
    </row>
    <row r="104" spans="1:5" ht="9.75">
      <c r="A104" s="109"/>
      <c r="B104" s="110"/>
      <c r="C104" s="107"/>
      <c r="D104" s="108"/>
      <c r="E104" s="108"/>
    </row>
    <row r="105" spans="1:5" ht="9.75">
      <c r="A105" s="109"/>
      <c r="B105" s="110"/>
      <c r="C105" s="107"/>
      <c r="D105" s="108"/>
      <c r="E105" s="108"/>
    </row>
    <row r="106" spans="1:5" ht="9.75">
      <c r="A106" s="109"/>
      <c r="B106" s="110"/>
      <c r="C106" s="107"/>
      <c r="D106" s="108"/>
      <c r="E106" s="108"/>
    </row>
    <row r="107" spans="1:5" ht="9.75">
      <c r="A107" s="109"/>
      <c r="B107" s="110"/>
      <c r="C107" s="111"/>
      <c r="D107" s="109"/>
      <c r="E107" s="109"/>
    </row>
    <row r="108" spans="1:5" ht="9.75">
      <c r="A108" s="109"/>
      <c r="B108" s="110"/>
      <c r="C108" s="111"/>
      <c r="D108" s="109"/>
      <c r="E108" s="109"/>
    </row>
    <row r="109" spans="1:5" ht="9.75">
      <c r="A109" s="109"/>
      <c r="B109" s="110"/>
      <c r="C109" s="111"/>
      <c r="D109" s="109"/>
      <c r="E109" s="109"/>
    </row>
    <row r="110" spans="1:5" ht="9.75">
      <c r="A110" s="109"/>
      <c r="B110" s="110"/>
      <c r="C110" s="111"/>
      <c r="D110" s="109"/>
      <c r="E110" s="109"/>
    </row>
    <row r="111" spans="1:5" ht="9.75">
      <c r="A111" s="109"/>
      <c r="B111" s="110"/>
      <c r="C111" s="111"/>
      <c r="D111" s="109"/>
      <c r="E111" s="109"/>
    </row>
    <row r="112" spans="1:5" ht="9.75">
      <c r="A112" s="109"/>
      <c r="B112" s="110"/>
      <c r="C112" s="111"/>
      <c r="D112" s="109"/>
      <c r="E112" s="109"/>
    </row>
    <row r="113" spans="1:5" ht="9.75">
      <c r="A113" s="109"/>
      <c r="B113" s="110"/>
      <c r="C113" s="111"/>
      <c r="D113" s="109"/>
      <c r="E113" s="109"/>
    </row>
    <row r="114" spans="1:5" ht="9.75">
      <c r="A114" s="109"/>
      <c r="B114" s="110"/>
      <c r="C114" s="111"/>
      <c r="D114" s="109"/>
      <c r="E114" s="109"/>
    </row>
    <row r="115" spans="1:5" ht="9.75">
      <c r="A115" s="109"/>
      <c r="B115" s="110"/>
      <c r="C115" s="111"/>
      <c r="D115" s="109"/>
      <c r="E115" s="109"/>
    </row>
    <row r="116" spans="1:5" ht="9.75">
      <c r="A116" s="109"/>
      <c r="B116" s="110"/>
      <c r="C116" s="111"/>
      <c r="D116" s="109"/>
      <c r="E116" s="109"/>
    </row>
    <row r="117" spans="1:5" ht="9.75">
      <c r="A117" s="109"/>
      <c r="B117" s="110"/>
      <c r="C117" s="111"/>
      <c r="D117" s="109"/>
      <c r="E117" s="109"/>
    </row>
    <row r="118" spans="1:5" ht="9.75">
      <c r="A118" s="109"/>
      <c r="B118" s="110"/>
      <c r="C118" s="111"/>
      <c r="D118" s="109"/>
      <c r="E118" s="109"/>
    </row>
    <row r="119" spans="1:5" ht="9.75">
      <c r="A119" s="109"/>
      <c r="B119" s="110"/>
      <c r="C119" s="111"/>
      <c r="D119" s="109"/>
      <c r="E119" s="109"/>
    </row>
    <row r="120" spans="1:5" ht="9.75">
      <c r="A120" s="109"/>
      <c r="B120" s="110"/>
      <c r="C120" s="111"/>
      <c r="D120" s="109"/>
      <c r="E120" s="109"/>
    </row>
    <row r="121" spans="1:5" ht="9.75">
      <c r="A121" s="109"/>
      <c r="B121" s="110"/>
      <c r="C121" s="111"/>
      <c r="D121" s="109"/>
      <c r="E121" s="109"/>
    </row>
    <row r="122" spans="1:5" ht="9.75">
      <c r="A122" s="109"/>
      <c r="B122" s="110"/>
      <c r="C122" s="111"/>
      <c r="D122" s="109"/>
      <c r="E122" s="109"/>
    </row>
    <row r="123" spans="1:5" ht="9.75">
      <c r="A123" s="109"/>
      <c r="B123" s="110"/>
      <c r="C123" s="111"/>
      <c r="D123" s="109"/>
      <c r="E123" s="109"/>
    </row>
    <row r="124" spans="1:5" ht="9.75">
      <c r="A124" s="109"/>
      <c r="B124" s="110"/>
      <c r="C124" s="111"/>
      <c r="D124" s="109"/>
      <c r="E124" s="109"/>
    </row>
    <row r="125" spans="1:5" ht="9.75">
      <c r="A125" s="109"/>
      <c r="B125" s="110"/>
      <c r="C125" s="111"/>
      <c r="D125" s="109"/>
      <c r="E125" s="109"/>
    </row>
    <row r="126" spans="1:5" ht="9.75">
      <c r="A126" s="109"/>
      <c r="B126" s="110"/>
      <c r="C126" s="111"/>
      <c r="D126" s="109"/>
      <c r="E126" s="109"/>
    </row>
    <row r="127" spans="1:5" ht="9.75">
      <c r="A127" s="109"/>
      <c r="B127" s="110"/>
      <c r="C127" s="111"/>
      <c r="D127" s="109"/>
      <c r="E127" s="109"/>
    </row>
    <row r="128" spans="1:5" ht="9.75">
      <c r="A128" s="109"/>
      <c r="B128" s="110"/>
      <c r="C128" s="111"/>
      <c r="D128" s="109"/>
      <c r="E128" s="109"/>
    </row>
    <row r="129" spans="1:5" ht="9.75">
      <c r="A129" s="109"/>
      <c r="B129" s="110"/>
      <c r="C129" s="111"/>
      <c r="D129" s="109"/>
      <c r="E129" s="109"/>
    </row>
    <row r="130" spans="1:5" ht="9.75">
      <c r="A130" s="109"/>
      <c r="B130" s="110"/>
      <c r="C130" s="111"/>
      <c r="D130" s="109"/>
      <c r="E130" s="109"/>
    </row>
    <row r="131" spans="1:5" ht="9.75">
      <c r="A131" s="109"/>
      <c r="B131" s="110"/>
      <c r="C131" s="111"/>
      <c r="D131" s="109"/>
      <c r="E131" s="109"/>
    </row>
    <row r="132" spans="1:5" ht="9.75">
      <c r="A132" s="109"/>
      <c r="B132" s="110"/>
      <c r="C132" s="111"/>
      <c r="D132" s="109"/>
      <c r="E132" s="109"/>
    </row>
    <row r="133" spans="1:5" ht="9.75">
      <c r="A133" s="109"/>
      <c r="B133" s="110"/>
      <c r="C133" s="111"/>
      <c r="D133" s="109"/>
      <c r="E133" s="109"/>
    </row>
    <row r="134" spans="1:5" ht="9.75">
      <c r="A134" s="109"/>
      <c r="B134" s="110"/>
      <c r="C134" s="111"/>
      <c r="D134" s="109"/>
      <c r="E134" s="109"/>
    </row>
    <row r="135" spans="1:5" ht="9.75">
      <c r="A135" s="109"/>
      <c r="B135" s="110"/>
      <c r="C135" s="111"/>
      <c r="D135" s="109"/>
      <c r="E135" s="109"/>
    </row>
    <row r="136" spans="1:5" ht="9.75">
      <c r="A136" s="109"/>
      <c r="B136" s="110"/>
      <c r="C136" s="111"/>
      <c r="D136" s="109"/>
      <c r="E136" s="109"/>
    </row>
    <row r="137" spans="1:5" ht="9.75">
      <c r="A137" s="109"/>
      <c r="B137" s="110"/>
      <c r="C137" s="111"/>
      <c r="D137" s="109"/>
      <c r="E137" s="109"/>
    </row>
    <row r="138" spans="1:5" ht="9.75">
      <c r="A138" s="109"/>
      <c r="B138" s="110"/>
      <c r="C138" s="111"/>
      <c r="D138" s="109"/>
      <c r="E138" s="109"/>
    </row>
    <row r="139" spans="1:5" ht="9.75">
      <c r="A139" s="109"/>
      <c r="B139" s="110"/>
      <c r="C139" s="111"/>
      <c r="D139" s="109"/>
      <c r="E139" s="109"/>
    </row>
    <row r="140" spans="1:5" ht="9.75">
      <c r="A140" s="109"/>
      <c r="B140" s="110"/>
      <c r="C140" s="111"/>
      <c r="D140" s="109"/>
      <c r="E140" s="109"/>
    </row>
    <row r="141" spans="1:5" ht="9.75">
      <c r="A141" s="109"/>
      <c r="B141" s="110"/>
      <c r="C141" s="111"/>
      <c r="D141" s="109"/>
      <c r="E141" s="109"/>
    </row>
    <row r="142" spans="1:5" ht="9.75">
      <c r="A142" s="109"/>
      <c r="B142" s="110"/>
      <c r="C142" s="111"/>
      <c r="D142" s="109"/>
      <c r="E142" s="109"/>
    </row>
    <row r="143" spans="1:5" ht="9.75">
      <c r="A143" s="109"/>
      <c r="B143" s="110"/>
      <c r="C143" s="111"/>
      <c r="D143" s="109"/>
      <c r="E143" s="109"/>
    </row>
    <row r="144" spans="1:5" ht="9.75">
      <c r="A144" s="109"/>
      <c r="B144" s="110"/>
      <c r="C144" s="111"/>
      <c r="D144" s="109"/>
      <c r="E144" s="109"/>
    </row>
    <row r="145" spans="1:5" ht="9.75">
      <c r="A145" s="109"/>
      <c r="B145" s="110"/>
      <c r="C145" s="111"/>
      <c r="D145" s="109"/>
      <c r="E145" s="109"/>
    </row>
    <row r="146" spans="1:5" ht="9.75">
      <c r="A146" s="109"/>
      <c r="B146" s="110"/>
      <c r="C146" s="111"/>
      <c r="D146" s="109"/>
      <c r="E146" s="109"/>
    </row>
    <row r="147" spans="1:5" ht="9.75">
      <c r="A147" s="109"/>
      <c r="B147" s="110"/>
      <c r="C147" s="111"/>
      <c r="D147" s="109"/>
      <c r="E147" s="109"/>
    </row>
    <row r="148" spans="1:5" ht="9.75">
      <c r="A148" s="109"/>
      <c r="B148" s="110"/>
      <c r="C148" s="111"/>
      <c r="D148" s="109"/>
      <c r="E148" s="109"/>
    </row>
    <row r="149" spans="1:5" ht="9.75">
      <c r="A149" s="109"/>
      <c r="B149" s="110"/>
      <c r="C149" s="111"/>
      <c r="D149" s="109"/>
      <c r="E149" s="109"/>
    </row>
    <row r="150" spans="1:5" ht="9.75">
      <c r="A150" s="109"/>
      <c r="B150" s="110"/>
      <c r="C150" s="111"/>
      <c r="D150" s="109"/>
      <c r="E150" s="109"/>
    </row>
    <row r="151" spans="1:5" ht="9.75">
      <c r="A151" s="109"/>
      <c r="B151" s="110"/>
      <c r="C151" s="111"/>
      <c r="D151" s="109"/>
      <c r="E151" s="109"/>
    </row>
    <row r="152" spans="1:5" ht="9.75">
      <c r="A152" s="109"/>
      <c r="B152" s="110"/>
      <c r="C152" s="111"/>
      <c r="D152" s="109"/>
      <c r="E152" s="109"/>
    </row>
    <row r="153" spans="1:5" ht="9.75">
      <c r="A153" s="109"/>
      <c r="B153" s="110"/>
      <c r="C153" s="111"/>
      <c r="D153" s="109"/>
      <c r="E153" s="109"/>
    </row>
    <row r="154" spans="1:5" ht="9.75">
      <c r="A154" s="109"/>
      <c r="B154" s="110"/>
      <c r="C154" s="111"/>
      <c r="D154" s="109"/>
      <c r="E154" s="109"/>
    </row>
    <row r="155" spans="1:5" ht="9.75">
      <c r="A155" s="109"/>
      <c r="B155" s="110"/>
      <c r="C155" s="111"/>
      <c r="D155" s="109"/>
      <c r="E155" s="109"/>
    </row>
    <row r="156" spans="1:5" ht="9.75">
      <c r="A156" s="109"/>
      <c r="B156" s="110"/>
      <c r="C156" s="111"/>
      <c r="D156" s="109"/>
      <c r="E156" s="109"/>
    </row>
    <row r="157" spans="1:5" ht="9.75">
      <c r="A157" s="109"/>
      <c r="B157" s="110"/>
      <c r="C157" s="111"/>
      <c r="D157" s="109"/>
      <c r="E157" s="109"/>
    </row>
    <row r="158" spans="1:5" ht="9.75">
      <c r="A158" s="109"/>
      <c r="B158" s="110"/>
      <c r="C158" s="111"/>
      <c r="D158" s="109"/>
      <c r="E158" s="109"/>
    </row>
    <row r="159" spans="1:5" ht="9.75">
      <c r="A159" s="109"/>
      <c r="B159" s="110"/>
      <c r="C159" s="111"/>
      <c r="D159" s="109"/>
      <c r="E159" s="109"/>
    </row>
    <row r="160" spans="1:5" ht="9.75">
      <c r="A160" s="109"/>
      <c r="B160" s="110"/>
      <c r="C160" s="111"/>
      <c r="D160" s="109"/>
      <c r="E160" s="109"/>
    </row>
    <row r="161" spans="1:5" ht="9.75">
      <c r="A161" s="109"/>
      <c r="B161" s="110"/>
      <c r="C161" s="111"/>
      <c r="D161" s="109"/>
      <c r="E161" s="109"/>
    </row>
    <row r="162" spans="1:5" ht="9.75">
      <c r="A162" s="109"/>
      <c r="B162" s="110"/>
      <c r="C162" s="111"/>
      <c r="D162" s="109"/>
      <c r="E162" s="109"/>
    </row>
    <row r="163" spans="1:5" ht="9.75">
      <c r="A163" s="109"/>
      <c r="B163" s="110"/>
      <c r="C163" s="111"/>
      <c r="D163" s="109"/>
      <c r="E163" s="109"/>
    </row>
    <row r="164" spans="1:5" ht="9.75">
      <c r="A164" s="109"/>
      <c r="B164" s="110"/>
      <c r="C164" s="111"/>
      <c r="D164" s="109"/>
      <c r="E164" s="109"/>
    </row>
    <row r="165" spans="1:5" ht="9.75">
      <c r="A165" s="109"/>
      <c r="B165" s="110"/>
      <c r="C165" s="111"/>
      <c r="D165" s="109"/>
      <c r="E165" s="109"/>
    </row>
    <row r="166" spans="1:5" ht="9.75">
      <c r="A166" s="109"/>
      <c r="B166" s="110"/>
      <c r="C166" s="111"/>
      <c r="D166" s="109"/>
      <c r="E166" s="109"/>
    </row>
    <row r="167" spans="1:5" ht="9.75">
      <c r="A167" s="109"/>
      <c r="B167" s="110"/>
      <c r="C167" s="111"/>
      <c r="D167" s="109"/>
      <c r="E167" s="109"/>
    </row>
    <row r="168" spans="1:5" ht="9.75">
      <c r="A168" s="109"/>
      <c r="B168" s="110"/>
      <c r="C168" s="111"/>
      <c r="D168" s="109"/>
      <c r="E168" s="109"/>
    </row>
    <row r="169" spans="1:5" ht="9.75">
      <c r="A169" s="109"/>
      <c r="B169" s="110"/>
      <c r="C169" s="111"/>
      <c r="D169" s="109"/>
      <c r="E169" s="109"/>
    </row>
    <row r="170" spans="1:5" ht="9.75">
      <c r="A170" s="109"/>
      <c r="B170" s="110"/>
      <c r="C170" s="111"/>
      <c r="D170" s="109"/>
      <c r="E170" s="109"/>
    </row>
    <row r="171" spans="1:5" ht="9.75">
      <c r="A171" s="109"/>
      <c r="B171" s="110"/>
      <c r="C171" s="111"/>
      <c r="D171" s="109"/>
      <c r="E171" s="109"/>
    </row>
    <row r="172" spans="1:5" ht="9.75">
      <c r="A172" s="109"/>
      <c r="B172" s="110"/>
      <c r="C172" s="111"/>
      <c r="D172" s="109"/>
      <c r="E172" s="109"/>
    </row>
    <row r="173" spans="1:5" ht="9.75">
      <c r="A173" s="109"/>
      <c r="B173" s="110"/>
      <c r="C173" s="111"/>
      <c r="D173" s="109"/>
      <c r="E173" s="109"/>
    </row>
    <row r="174" spans="1:5" ht="9.75">
      <c r="A174" s="109"/>
      <c r="B174" s="110"/>
      <c r="C174" s="111"/>
      <c r="D174" s="109"/>
      <c r="E174" s="109"/>
    </row>
    <row r="175" spans="1:5" ht="9.75">
      <c r="A175" s="109"/>
      <c r="B175" s="110"/>
      <c r="C175" s="111"/>
      <c r="D175" s="109"/>
      <c r="E175" s="109"/>
    </row>
    <row r="176" spans="1:5" ht="9.75">
      <c r="A176" s="109"/>
      <c r="B176" s="110"/>
      <c r="C176" s="111"/>
      <c r="D176" s="109"/>
      <c r="E176" s="109"/>
    </row>
    <row r="177" spans="1:5" ht="9.75">
      <c r="A177" s="109"/>
      <c r="B177" s="110"/>
      <c r="C177" s="111"/>
      <c r="D177" s="109"/>
      <c r="E177" s="109"/>
    </row>
    <row r="178" spans="1:5" ht="9.75">
      <c r="A178" s="109"/>
      <c r="B178" s="110"/>
      <c r="C178" s="111"/>
      <c r="D178" s="109"/>
      <c r="E178" s="109"/>
    </row>
    <row r="179" spans="1:5" ht="9.75">
      <c r="A179" s="109"/>
      <c r="B179" s="110"/>
      <c r="C179" s="111"/>
      <c r="D179" s="109"/>
      <c r="E179" s="109"/>
    </row>
    <row r="180" spans="1:5" ht="9.75">
      <c r="A180" s="109"/>
      <c r="B180" s="110"/>
      <c r="C180" s="111"/>
      <c r="D180" s="109"/>
      <c r="E180" s="109"/>
    </row>
    <row r="181" spans="1:5" ht="9.75">
      <c r="A181" s="109"/>
      <c r="B181" s="110"/>
      <c r="C181" s="111"/>
      <c r="D181" s="109"/>
      <c r="E181" s="109"/>
    </row>
    <row r="182" spans="1:5" ht="9.75">
      <c r="A182" s="109"/>
      <c r="B182" s="110"/>
      <c r="C182" s="111"/>
      <c r="D182" s="109"/>
      <c r="E182" s="109"/>
    </row>
    <row r="183" spans="1:5" ht="9.75">
      <c r="A183" s="109"/>
      <c r="B183" s="110"/>
      <c r="C183" s="111"/>
      <c r="D183" s="109"/>
      <c r="E183" s="109"/>
    </row>
    <row r="184" spans="1:5" ht="9.75">
      <c r="A184" s="109"/>
      <c r="B184" s="110"/>
      <c r="C184" s="111"/>
      <c r="D184" s="109"/>
      <c r="E184" s="109"/>
    </row>
    <row r="185" spans="1:5" ht="9.75">
      <c r="A185" s="109"/>
      <c r="B185" s="110"/>
      <c r="C185" s="111"/>
      <c r="D185" s="109"/>
      <c r="E185" s="109"/>
    </row>
    <row r="186" spans="1:5" ht="9.75">
      <c r="A186" s="109"/>
      <c r="B186" s="110"/>
      <c r="C186" s="111"/>
      <c r="D186" s="109"/>
      <c r="E186" s="109"/>
    </row>
    <row r="187" spans="1:5" ht="9.75">
      <c r="A187" s="109"/>
      <c r="B187" s="110"/>
      <c r="C187" s="111"/>
      <c r="D187" s="109"/>
      <c r="E187" s="109"/>
    </row>
    <row r="188" spans="1:5" ht="9.75">
      <c r="A188" s="109"/>
      <c r="B188" s="110"/>
      <c r="C188" s="111"/>
      <c r="D188" s="109"/>
      <c r="E188" s="109"/>
    </row>
    <row r="189" spans="1:5" ht="9.75">
      <c r="A189" s="109"/>
      <c r="B189" s="110"/>
      <c r="C189" s="111"/>
      <c r="D189" s="109"/>
      <c r="E189" s="109"/>
    </row>
    <row r="190" spans="1:5" ht="9.75">
      <c r="A190" s="109"/>
      <c r="B190" s="110"/>
      <c r="C190" s="111"/>
      <c r="D190" s="109"/>
      <c r="E190" s="109"/>
    </row>
    <row r="191" spans="1:5" ht="9.75">
      <c r="A191" s="109"/>
      <c r="B191" s="110"/>
      <c r="C191" s="111"/>
      <c r="D191" s="109"/>
      <c r="E191" s="109"/>
    </row>
    <row r="192" spans="1:5" ht="9.75">
      <c r="A192" s="109"/>
      <c r="B192" s="110"/>
      <c r="C192" s="111"/>
      <c r="D192" s="109"/>
      <c r="E192" s="109"/>
    </row>
    <row r="193" spans="1:5" ht="9.75">
      <c r="A193" s="109"/>
      <c r="B193" s="110"/>
      <c r="C193" s="111"/>
      <c r="D193" s="109"/>
      <c r="E193" s="109"/>
    </row>
    <row r="194" spans="1:5" ht="9.75">
      <c r="A194" s="109"/>
      <c r="B194" s="110"/>
      <c r="C194" s="111"/>
      <c r="D194" s="109"/>
      <c r="E194" s="109"/>
    </row>
    <row r="195" spans="1:5" ht="9.75">
      <c r="A195" s="109"/>
      <c r="B195" s="110"/>
      <c r="C195" s="111"/>
      <c r="D195" s="109"/>
      <c r="E195" s="109"/>
    </row>
    <row r="196" spans="1:5" ht="9.75">
      <c r="A196" s="109"/>
      <c r="B196" s="110"/>
      <c r="C196" s="111"/>
      <c r="D196" s="109"/>
      <c r="E196" s="109"/>
    </row>
    <row r="197" spans="1:5" ht="9.75">
      <c r="A197" s="109"/>
      <c r="B197" s="110"/>
      <c r="C197" s="111"/>
      <c r="D197" s="109"/>
      <c r="E197" s="109"/>
    </row>
    <row r="198" spans="1:5" ht="9.75">
      <c r="A198" s="109"/>
      <c r="B198" s="110"/>
      <c r="C198" s="111"/>
      <c r="D198" s="109"/>
      <c r="E198" s="109"/>
    </row>
    <row r="199" spans="1:5" ht="9.75">
      <c r="A199" s="109"/>
      <c r="B199" s="110"/>
      <c r="C199" s="111"/>
      <c r="D199" s="109"/>
      <c r="E199" s="109"/>
    </row>
    <row r="200" spans="1:5" ht="9.75">
      <c r="A200" s="109"/>
      <c r="B200" s="110"/>
      <c r="C200" s="111"/>
      <c r="D200" s="109"/>
      <c r="E200" s="109"/>
    </row>
    <row r="201" spans="1:5" ht="9.75">
      <c r="A201" s="109"/>
      <c r="B201" s="110"/>
      <c r="C201" s="111"/>
      <c r="D201" s="109"/>
      <c r="E201" s="109"/>
    </row>
    <row r="202" spans="1:5" ht="9.75">
      <c r="A202" s="109"/>
      <c r="B202" s="110"/>
      <c r="C202" s="111"/>
      <c r="D202" s="109"/>
      <c r="E202" s="109"/>
    </row>
    <row r="203" spans="1:5" ht="9.75">
      <c r="A203" s="109"/>
      <c r="B203" s="110"/>
      <c r="C203" s="111"/>
      <c r="D203" s="109"/>
      <c r="E203" s="109"/>
    </row>
    <row r="204" spans="1:5" ht="9.75">
      <c r="A204" s="109"/>
      <c r="B204" s="110"/>
      <c r="C204" s="111"/>
      <c r="D204" s="109"/>
      <c r="E204" s="109"/>
    </row>
    <row r="205" spans="1:5" ht="9.75">
      <c r="A205" s="109"/>
      <c r="B205" s="110"/>
      <c r="C205" s="111"/>
      <c r="D205" s="109"/>
      <c r="E205" s="109"/>
    </row>
    <row r="206" spans="1:5" ht="9.75">
      <c r="A206" s="109"/>
      <c r="B206" s="110"/>
      <c r="C206" s="111"/>
      <c r="D206" s="109"/>
      <c r="E206" s="109"/>
    </row>
    <row r="207" spans="1:5" ht="9.75">
      <c r="A207" s="109"/>
      <c r="B207" s="110"/>
      <c r="C207" s="111"/>
      <c r="D207" s="109"/>
      <c r="E207" s="109"/>
    </row>
    <row r="208" spans="1:5" ht="9.75">
      <c r="A208" s="109"/>
      <c r="B208" s="110"/>
      <c r="C208" s="111"/>
      <c r="D208" s="109"/>
      <c r="E208" s="109"/>
    </row>
    <row r="209" spans="1:5" ht="9.75">
      <c r="A209" s="109"/>
      <c r="B209" s="110"/>
      <c r="C209" s="111"/>
      <c r="D209" s="109"/>
      <c r="E209" s="109"/>
    </row>
    <row r="210" spans="1:5" ht="9.75">
      <c r="A210" s="109"/>
      <c r="B210" s="110"/>
      <c r="C210" s="111"/>
      <c r="D210" s="109"/>
      <c r="E210" s="109"/>
    </row>
    <row r="211" spans="1:5" ht="9.75">
      <c r="A211" s="109"/>
      <c r="B211" s="110"/>
      <c r="C211" s="111"/>
      <c r="D211" s="109"/>
      <c r="E211" s="109"/>
    </row>
    <row r="212" spans="1:5" ht="9.75">
      <c r="A212" s="109"/>
      <c r="B212" s="110"/>
      <c r="C212" s="111"/>
      <c r="D212" s="109"/>
      <c r="E212" s="109"/>
    </row>
    <row r="213" spans="1:5" ht="9.75">
      <c r="A213" s="109"/>
      <c r="B213" s="110"/>
      <c r="C213" s="111"/>
      <c r="D213" s="109"/>
      <c r="E213" s="109"/>
    </row>
    <row r="214" spans="1:5" ht="9.75">
      <c r="A214" s="109"/>
      <c r="B214" s="110"/>
      <c r="C214" s="111"/>
      <c r="D214" s="109"/>
      <c r="E214" s="109"/>
    </row>
    <row r="215" spans="1:5" ht="9.75">
      <c r="A215" s="109"/>
      <c r="B215" s="110"/>
      <c r="C215" s="111"/>
      <c r="D215" s="109"/>
      <c r="E215" s="109"/>
    </row>
    <row r="216" spans="1:5" ht="9.75">
      <c r="A216" s="109"/>
      <c r="B216" s="110"/>
      <c r="C216" s="111"/>
      <c r="D216" s="109"/>
      <c r="E216" s="109"/>
    </row>
    <row r="217" spans="1:5" ht="9.75">
      <c r="A217" s="109"/>
      <c r="B217" s="110"/>
      <c r="C217" s="111"/>
      <c r="D217" s="109"/>
      <c r="E217" s="109"/>
    </row>
    <row r="218" spans="1:5" ht="9.75">
      <c r="A218" s="109"/>
      <c r="B218" s="110"/>
      <c r="C218" s="111"/>
      <c r="D218" s="109"/>
      <c r="E218" s="109"/>
    </row>
    <row r="219" spans="1:5" ht="9.75">
      <c r="A219" s="109"/>
      <c r="B219" s="110"/>
      <c r="C219" s="111"/>
      <c r="D219" s="109"/>
      <c r="E219" s="109"/>
    </row>
    <row r="220" spans="1:5" ht="9.75">
      <c r="A220" s="109"/>
      <c r="B220" s="110"/>
      <c r="C220" s="111"/>
      <c r="D220" s="109"/>
      <c r="E220" s="109"/>
    </row>
    <row r="221" spans="1:5" ht="9.75">
      <c r="A221" s="109"/>
      <c r="B221" s="110"/>
      <c r="C221" s="111"/>
      <c r="D221" s="109"/>
      <c r="E221" s="109"/>
    </row>
    <row r="222" spans="1:5" ht="9.75">
      <c r="A222" s="109"/>
      <c r="B222" s="110"/>
      <c r="C222" s="111"/>
      <c r="D222" s="109"/>
      <c r="E222" s="109"/>
    </row>
    <row r="223" spans="1:5" ht="9.75">
      <c r="A223" s="109"/>
      <c r="B223" s="110"/>
      <c r="C223" s="111"/>
      <c r="D223" s="109"/>
      <c r="E223" s="109"/>
    </row>
    <row r="224" spans="1:5" ht="9.75">
      <c r="A224" s="109"/>
      <c r="B224" s="110"/>
      <c r="C224" s="111"/>
      <c r="D224" s="109"/>
      <c r="E224" s="109"/>
    </row>
    <row r="225" spans="1:5" ht="9.75">
      <c r="A225" s="109"/>
      <c r="B225" s="110"/>
      <c r="C225" s="111"/>
      <c r="D225" s="109"/>
      <c r="E225" s="109"/>
    </row>
    <row r="226" spans="1:5" ht="9.75">
      <c r="A226" s="109"/>
      <c r="B226" s="110"/>
      <c r="C226" s="111"/>
      <c r="D226" s="109"/>
      <c r="E226" s="109"/>
    </row>
    <row r="227" spans="1:5" ht="9.75">
      <c r="A227" s="109"/>
      <c r="B227" s="110"/>
      <c r="C227" s="111"/>
      <c r="D227" s="109"/>
      <c r="E227" s="109"/>
    </row>
    <row r="228" spans="1:5" ht="9.75">
      <c r="A228" s="109"/>
      <c r="B228" s="110"/>
      <c r="C228" s="111"/>
      <c r="D228" s="109"/>
      <c r="E228" s="109"/>
    </row>
    <row r="229" spans="1:5" ht="9.75">
      <c r="A229" s="109"/>
      <c r="B229" s="110"/>
      <c r="C229" s="111"/>
      <c r="D229" s="109"/>
      <c r="E229" s="109"/>
    </row>
    <row r="230" spans="1:5" ht="9.75">
      <c r="A230" s="109"/>
      <c r="B230" s="110"/>
      <c r="C230" s="111"/>
      <c r="D230" s="109"/>
      <c r="E230" s="109"/>
    </row>
    <row r="231" spans="1:5" ht="9.75">
      <c r="A231" s="109"/>
      <c r="B231" s="110"/>
      <c r="C231" s="111"/>
      <c r="D231" s="109"/>
      <c r="E231" s="109"/>
    </row>
    <row r="232" spans="1:5" ht="9.75">
      <c r="A232" s="109"/>
      <c r="B232" s="110"/>
      <c r="C232" s="111"/>
      <c r="D232" s="109"/>
      <c r="E232" s="109"/>
    </row>
    <row r="233" spans="1:5" ht="9.75">
      <c r="A233" s="109"/>
      <c r="B233" s="110"/>
      <c r="C233" s="111"/>
      <c r="D233" s="109"/>
      <c r="E233" s="109"/>
    </row>
    <row r="234" spans="1:5" ht="9.75">
      <c r="A234" s="109"/>
      <c r="B234" s="110"/>
      <c r="C234" s="111"/>
      <c r="D234" s="109"/>
      <c r="E234" s="109"/>
    </row>
    <row r="235" spans="1:5" ht="9.75">
      <c r="A235" s="109"/>
      <c r="B235" s="110"/>
      <c r="C235" s="111"/>
      <c r="D235" s="109"/>
      <c r="E235" s="109"/>
    </row>
    <row r="236" spans="1:5" ht="9.75">
      <c r="A236" s="109"/>
      <c r="B236" s="110"/>
      <c r="C236" s="111"/>
      <c r="D236" s="109"/>
      <c r="E236" s="109"/>
    </row>
    <row r="237" spans="1:5" ht="9.75">
      <c r="A237" s="109"/>
      <c r="B237" s="110"/>
      <c r="C237" s="111"/>
      <c r="D237" s="109"/>
      <c r="E237" s="109"/>
    </row>
    <row r="238" spans="1:5" ht="9.75">
      <c r="A238" s="109"/>
      <c r="B238" s="110"/>
      <c r="C238" s="111"/>
      <c r="D238" s="109"/>
      <c r="E238" s="109"/>
    </row>
    <row r="239" spans="1:5" ht="9.75">
      <c r="A239" s="109"/>
      <c r="B239" s="110"/>
      <c r="C239" s="111"/>
      <c r="D239" s="109"/>
      <c r="E239" s="109"/>
    </row>
    <row r="240" spans="1:5" ht="9.75">
      <c r="A240" s="109"/>
      <c r="B240" s="110"/>
      <c r="C240" s="111"/>
      <c r="D240" s="109"/>
      <c r="E240" s="109"/>
    </row>
    <row r="241" spans="1:5" ht="9.75">
      <c r="A241" s="109"/>
      <c r="B241" s="110"/>
      <c r="C241" s="111"/>
      <c r="D241" s="109"/>
      <c r="E241" s="109"/>
    </row>
    <row r="242" spans="1:5" ht="9.75">
      <c r="A242" s="109"/>
      <c r="B242" s="110"/>
      <c r="C242" s="111"/>
      <c r="D242" s="109"/>
      <c r="E242" s="109"/>
    </row>
    <row r="243" spans="1:5" ht="9.75">
      <c r="A243" s="109"/>
      <c r="B243" s="110"/>
      <c r="C243" s="111"/>
      <c r="D243" s="109"/>
      <c r="E243" s="109"/>
    </row>
    <row r="244" spans="1:5" ht="9.75">
      <c r="A244" s="109"/>
      <c r="B244" s="110"/>
      <c r="C244" s="111"/>
      <c r="D244" s="109"/>
      <c r="E244" s="109"/>
    </row>
    <row r="245" spans="1:5" ht="9.75">
      <c r="A245" s="109"/>
      <c r="B245" s="110"/>
      <c r="C245" s="111"/>
      <c r="D245" s="109"/>
      <c r="E245" s="109"/>
    </row>
    <row r="246" spans="1:5" ht="9.75">
      <c r="A246" s="109"/>
      <c r="B246" s="110"/>
      <c r="C246" s="111"/>
      <c r="D246" s="109"/>
      <c r="E246" s="109"/>
    </row>
    <row r="247" spans="1:5" ht="9.75">
      <c r="A247" s="109"/>
      <c r="B247" s="110"/>
      <c r="C247" s="111"/>
      <c r="D247" s="109"/>
      <c r="E247" s="109"/>
    </row>
    <row r="248" spans="1:5" ht="9.75">
      <c r="A248" s="109"/>
      <c r="B248" s="110"/>
      <c r="C248" s="111"/>
      <c r="D248" s="109"/>
      <c r="E248" s="109"/>
    </row>
    <row r="249" spans="1:5" ht="9.75">
      <c r="A249" s="109"/>
      <c r="B249" s="110"/>
      <c r="C249" s="111"/>
      <c r="D249" s="109"/>
      <c r="E249" s="109"/>
    </row>
    <row r="250" spans="1:5" ht="9.75">
      <c r="A250" s="109"/>
      <c r="B250" s="110"/>
      <c r="C250" s="111"/>
      <c r="D250" s="109"/>
      <c r="E250" s="109"/>
    </row>
    <row r="251" spans="1:5" ht="9.75">
      <c r="A251" s="109"/>
      <c r="B251" s="110"/>
      <c r="C251" s="111"/>
      <c r="D251" s="109"/>
      <c r="E251" s="109"/>
    </row>
    <row r="252" spans="1:5" ht="9.75">
      <c r="A252" s="109"/>
      <c r="B252" s="110"/>
      <c r="C252" s="111"/>
      <c r="D252" s="109"/>
      <c r="E252" s="109"/>
    </row>
    <row r="253" spans="1:5" ht="9.75">
      <c r="A253" s="109"/>
      <c r="B253" s="110"/>
      <c r="C253" s="111"/>
      <c r="D253" s="109"/>
      <c r="E253" s="109"/>
    </row>
    <row r="254" spans="1:5" ht="9.75">
      <c r="A254" s="109"/>
      <c r="B254" s="110"/>
      <c r="C254" s="111"/>
      <c r="D254" s="109"/>
      <c r="E254" s="109"/>
    </row>
    <row r="255" spans="1:5" ht="9.75">
      <c r="A255" s="109"/>
      <c r="B255" s="110"/>
      <c r="C255" s="111"/>
      <c r="D255" s="109"/>
      <c r="E255" s="109"/>
    </row>
    <row r="256" spans="1:5" ht="9.75">
      <c r="A256" s="109"/>
      <c r="B256" s="110"/>
      <c r="C256" s="111"/>
      <c r="D256" s="109"/>
      <c r="E256" s="109"/>
    </row>
    <row r="257" spans="1:5" ht="9.75">
      <c r="A257" s="109"/>
      <c r="B257" s="110"/>
      <c r="C257" s="111"/>
      <c r="D257" s="109"/>
      <c r="E257" s="109"/>
    </row>
    <row r="258" spans="1:5" ht="9.75">
      <c r="A258" s="109"/>
      <c r="B258" s="110"/>
      <c r="C258" s="111"/>
      <c r="D258" s="109"/>
      <c r="E258" s="109"/>
    </row>
    <row r="259" spans="1:5" ht="9.75">
      <c r="A259" s="109"/>
      <c r="B259" s="110"/>
      <c r="C259" s="111"/>
      <c r="D259" s="109"/>
      <c r="E259" s="109"/>
    </row>
    <row r="260" spans="1:5" ht="9.75">
      <c r="A260" s="109"/>
      <c r="B260" s="110"/>
      <c r="C260" s="111"/>
      <c r="D260" s="109"/>
      <c r="E260" s="109"/>
    </row>
    <row r="261" spans="1:5" ht="9.75">
      <c r="A261" s="109"/>
      <c r="B261" s="110"/>
      <c r="C261" s="111"/>
      <c r="D261" s="109"/>
      <c r="E261" s="109"/>
    </row>
    <row r="262" spans="1:5" ht="9.75">
      <c r="A262" s="109"/>
      <c r="B262" s="110"/>
      <c r="C262" s="111"/>
      <c r="D262" s="109"/>
      <c r="E262" s="109"/>
    </row>
    <row r="263" spans="1:5" ht="9.75">
      <c r="A263" s="109"/>
      <c r="B263" s="110"/>
      <c r="C263" s="111"/>
      <c r="D263" s="109"/>
      <c r="E263" s="109"/>
    </row>
    <row r="264" spans="1:5" ht="9.75">
      <c r="A264" s="109"/>
      <c r="B264" s="110"/>
      <c r="C264" s="111"/>
      <c r="D264" s="109"/>
      <c r="E264" s="109"/>
    </row>
    <row r="265" spans="1:5" ht="9.75">
      <c r="A265" s="109"/>
      <c r="B265" s="110"/>
      <c r="C265" s="111"/>
      <c r="D265" s="109"/>
      <c r="E265" s="109"/>
    </row>
    <row r="266" spans="1:5" ht="9.75">
      <c r="A266" s="109"/>
      <c r="B266" s="110"/>
      <c r="C266" s="111"/>
      <c r="D266" s="109"/>
      <c r="E266" s="109"/>
    </row>
    <row r="267" spans="1:5" ht="9.75">
      <c r="A267" s="109"/>
      <c r="B267" s="110"/>
      <c r="C267" s="111"/>
      <c r="D267" s="109"/>
      <c r="E267" s="109"/>
    </row>
    <row r="268" spans="1:5" ht="9.75">
      <c r="A268" s="109"/>
      <c r="B268" s="110"/>
      <c r="C268" s="111"/>
      <c r="D268" s="109"/>
      <c r="E268" s="109"/>
    </row>
    <row r="269" spans="1:5" ht="9.75">
      <c r="A269" s="109"/>
      <c r="B269" s="110"/>
      <c r="C269" s="111"/>
      <c r="D269" s="109"/>
      <c r="E269" s="109"/>
    </row>
    <row r="270" spans="1:5" ht="9.75">
      <c r="A270" s="109"/>
      <c r="B270" s="110"/>
      <c r="C270" s="111"/>
      <c r="D270" s="109"/>
      <c r="E270" s="109"/>
    </row>
    <row r="271" spans="1:5" ht="9.75">
      <c r="A271" s="109"/>
      <c r="B271" s="110"/>
      <c r="C271" s="111"/>
      <c r="D271" s="109"/>
      <c r="E271" s="109"/>
    </row>
    <row r="272" spans="1:5" ht="9.75">
      <c r="A272" s="109"/>
      <c r="B272" s="110"/>
      <c r="C272" s="111"/>
      <c r="D272" s="109"/>
      <c r="E272" s="109"/>
    </row>
    <row r="273" spans="1:5" ht="9.75">
      <c r="A273" s="109"/>
      <c r="B273" s="110"/>
      <c r="C273" s="111"/>
      <c r="D273" s="109"/>
      <c r="E273" s="109"/>
    </row>
    <row r="274" spans="1:5" ht="9.75">
      <c r="A274" s="109"/>
      <c r="B274" s="110"/>
      <c r="C274" s="111"/>
      <c r="D274" s="109"/>
      <c r="E274" s="109"/>
    </row>
    <row r="275" spans="1:5" ht="9.75">
      <c r="A275" s="109"/>
      <c r="B275" s="110"/>
      <c r="C275" s="111"/>
      <c r="D275" s="109"/>
      <c r="E275" s="109"/>
    </row>
    <row r="276" spans="1:5" ht="9.75">
      <c r="A276" s="109"/>
      <c r="B276" s="110"/>
      <c r="C276" s="111"/>
      <c r="D276" s="109"/>
      <c r="E276" s="109"/>
    </row>
    <row r="277" spans="1:5" ht="9.75">
      <c r="A277" s="109"/>
      <c r="B277" s="110"/>
      <c r="C277" s="111"/>
      <c r="D277" s="109"/>
      <c r="E277" s="109"/>
    </row>
    <row r="278" spans="1:5" ht="9.75">
      <c r="A278" s="109"/>
      <c r="B278" s="110"/>
      <c r="C278" s="111"/>
      <c r="D278" s="109"/>
      <c r="E278" s="109"/>
    </row>
    <row r="279" spans="1:5" ht="9.75">
      <c r="A279" s="109"/>
      <c r="B279" s="110"/>
      <c r="C279" s="111"/>
      <c r="D279" s="109"/>
      <c r="E279" s="109"/>
    </row>
    <row r="280" spans="1:5" ht="9.75">
      <c r="A280" s="109"/>
      <c r="B280" s="110"/>
      <c r="C280" s="111"/>
      <c r="D280" s="109"/>
      <c r="E280" s="109"/>
    </row>
    <row r="281" spans="1:5" ht="9.75">
      <c r="A281" s="109"/>
      <c r="B281" s="110"/>
      <c r="C281" s="111"/>
      <c r="D281" s="109"/>
      <c r="E281" s="109"/>
    </row>
    <row r="282" spans="1:5" ht="9.75">
      <c r="A282" s="109"/>
      <c r="B282" s="110"/>
      <c r="C282" s="111"/>
      <c r="D282" s="109"/>
      <c r="E282" s="109"/>
    </row>
    <row r="283" spans="1:5" ht="9.75">
      <c r="A283" s="109"/>
      <c r="B283" s="110"/>
      <c r="C283" s="111"/>
      <c r="D283" s="109"/>
      <c r="E283" s="109"/>
    </row>
    <row r="284" spans="1:5" ht="9.75">
      <c r="A284" s="109"/>
      <c r="B284" s="110"/>
      <c r="C284" s="111"/>
      <c r="D284" s="109"/>
      <c r="E284" s="109"/>
    </row>
    <row r="285" spans="1:5" ht="9.75">
      <c r="A285" s="109"/>
      <c r="B285" s="110"/>
      <c r="C285" s="111"/>
      <c r="D285" s="109"/>
      <c r="E285" s="109"/>
    </row>
    <row r="286" spans="1:5" ht="9.75">
      <c r="A286" s="109"/>
      <c r="B286" s="110"/>
      <c r="C286" s="111"/>
      <c r="D286" s="109"/>
      <c r="E286" s="109"/>
    </row>
    <row r="287" spans="1:5" ht="9.75">
      <c r="A287" s="109"/>
      <c r="B287" s="110"/>
      <c r="C287" s="111"/>
      <c r="D287" s="109"/>
      <c r="E287" s="109"/>
    </row>
    <row r="288" spans="1:5" ht="9.75">
      <c r="A288" s="109"/>
      <c r="B288" s="110"/>
      <c r="C288" s="111"/>
      <c r="D288" s="109"/>
      <c r="E288" s="109"/>
    </row>
    <row r="289" spans="1:5" ht="9.75">
      <c r="A289" s="109"/>
      <c r="B289" s="110"/>
      <c r="C289" s="111"/>
      <c r="D289" s="109"/>
      <c r="E289" s="109"/>
    </row>
    <row r="290" spans="1:5" ht="9.75">
      <c r="A290" s="109"/>
      <c r="B290" s="110"/>
      <c r="C290" s="111"/>
      <c r="D290" s="109"/>
      <c r="E290" s="109"/>
    </row>
    <row r="291" spans="1:5" ht="9.75">
      <c r="A291" s="109"/>
      <c r="B291" s="110"/>
      <c r="C291" s="111"/>
      <c r="D291" s="109"/>
      <c r="E291" s="109"/>
    </row>
    <row r="292" spans="1:5" ht="9.75">
      <c r="A292" s="109"/>
      <c r="B292" s="110"/>
      <c r="C292" s="111"/>
      <c r="D292" s="109"/>
      <c r="E292" s="109"/>
    </row>
    <row r="293" spans="1:5" ht="9.75">
      <c r="A293" s="109"/>
      <c r="B293" s="110"/>
      <c r="C293" s="111"/>
      <c r="D293" s="109"/>
      <c r="E293" s="109"/>
    </row>
    <row r="294" spans="1:5" ht="9.75">
      <c r="A294" s="109"/>
      <c r="B294" s="110"/>
      <c r="C294" s="111"/>
      <c r="D294" s="109"/>
      <c r="E294" s="109"/>
    </row>
    <row r="295" spans="1:5" ht="9.75">
      <c r="A295" s="109"/>
      <c r="B295" s="110"/>
      <c r="C295" s="111"/>
      <c r="D295" s="109"/>
      <c r="E295" s="109"/>
    </row>
    <row r="296" spans="1:5" ht="9.75">
      <c r="A296" s="109"/>
      <c r="B296" s="110"/>
      <c r="C296" s="111"/>
      <c r="D296" s="109"/>
      <c r="E296" s="109"/>
    </row>
    <row r="297" spans="1:5" ht="9.75">
      <c r="A297" s="109"/>
      <c r="B297" s="110"/>
      <c r="C297" s="111"/>
      <c r="D297" s="109"/>
      <c r="E297" s="109"/>
    </row>
    <row r="298" spans="1:5" ht="9.75">
      <c r="A298" s="109"/>
      <c r="B298" s="110"/>
      <c r="C298" s="111"/>
      <c r="D298" s="109"/>
      <c r="E298" s="109"/>
    </row>
    <row r="299" spans="1:5" ht="9.75">
      <c r="A299" s="109"/>
      <c r="B299" s="110"/>
      <c r="C299" s="111"/>
      <c r="D299" s="109"/>
      <c r="E299" s="109"/>
    </row>
    <row r="300" spans="1:5" ht="9.75">
      <c r="A300" s="109"/>
      <c r="B300" s="110"/>
      <c r="C300" s="111"/>
      <c r="D300" s="109"/>
      <c r="E300" s="109"/>
    </row>
    <row r="301" spans="1:5" ht="9.75">
      <c r="A301" s="109"/>
      <c r="B301" s="110"/>
      <c r="C301" s="111"/>
      <c r="D301" s="109"/>
      <c r="E301" s="109"/>
    </row>
    <row r="302" spans="1:5" ht="9.75">
      <c r="A302" s="109"/>
      <c r="B302" s="110"/>
      <c r="C302" s="111"/>
      <c r="D302" s="109"/>
      <c r="E302" s="109"/>
    </row>
    <row r="303" spans="1:5" ht="9.75">
      <c r="A303" s="109"/>
      <c r="B303" s="110"/>
      <c r="C303" s="111"/>
      <c r="D303" s="109"/>
      <c r="E303" s="109"/>
    </row>
    <row r="304" spans="1:5" ht="9.75">
      <c r="A304" s="109"/>
      <c r="B304" s="110"/>
      <c r="C304" s="111"/>
      <c r="D304" s="109"/>
      <c r="E304" s="109"/>
    </row>
    <row r="305" spans="1:5" ht="9.75">
      <c r="A305" s="109"/>
      <c r="B305" s="110"/>
      <c r="C305" s="111"/>
      <c r="D305" s="109"/>
      <c r="E305" s="109"/>
    </row>
    <row r="306" spans="1:5" ht="9.75">
      <c r="A306" s="109"/>
      <c r="B306" s="110"/>
      <c r="C306" s="111"/>
      <c r="D306" s="109"/>
      <c r="E306" s="109"/>
    </row>
    <row r="307" spans="1:5" ht="9.75">
      <c r="A307" s="109"/>
      <c r="B307" s="110"/>
      <c r="C307" s="111"/>
      <c r="D307" s="109"/>
      <c r="E307" s="109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  <mergeCell ref="E8:E9"/>
    <mergeCell ref="A6:B6"/>
    <mergeCell ref="C6:E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19" customWidth="1"/>
    <col min="7" max="10" width="9.140625" style="119" customWidth="1"/>
    <col min="11" max="16384" width="9.140625" style="52" customWidth="1"/>
  </cols>
  <sheetData>
    <row r="1" spans="1:10" s="36" customFormat="1" ht="12" thickBot="1">
      <c r="A1" s="562" t="s">
        <v>521</v>
      </c>
      <c r="B1" s="562"/>
      <c r="C1" s="562"/>
      <c r="D1" s="562"/>
      <c r="E1" s="562"/>
      <c r="F1" s="138"/>
      <c r="G1" s="138"/>
      <c r="H1" s="138"/>
      <c r="I1" s="138"/>
      <c r="J1" s="138"/>
    </row>
    <row r="2" spans="1:10" s="36" customFormat="1" ht="11.25">
      <c r="A2" s="80"/>
      <c r="B2" s="80"/>
      <c r="C2" s="80"/>
      <c r="D2" s="80"/>
      <c r="E2" s="80"/>
      <c r="F2" s="138"/>
      <c r="G2" s="138"/>
      <c r="H2" s="138"/>
      <c r="I2" s="138"/>
      <c r="J2" s="138"/>
    </row>
    <row r="3" spans="1:10" s="36" customFormat="1" ht="11.25">
      <c r="A3" s="563" t="s">
        <v>480</v>
      </c>
      <c r="B3" s="563"/>
      <c r="C3" s="728" t="str">
        <f>IF(ISBLANK(Polročná_správa!B12),"   údaj nebol vyplnený   ",Polročná_správa!B12)</f>
        <v>STP akciová spoločnosť Michalovce</v>
      </c>
      <c r="D3" s="728"/>
      <c r="E3" s="728"/>
      <c r="F3" s="138"/>
      <c r="G3" s="138"/>
      <c r="H3" s="138"/>
      <c r="I3" s="138"/>
      <c r="J3" s="138"/>
    </row>
    <row r="4" spans="1:10" s="36" customFormat="1" ht="11.25">
      <c r="A4" s="563" t="s">
        <v>281</v>
      </c>
      <c r="B4" s="564"/>
      <c r="C4" s="707" t="str">
        <f>IF(Polročná_správa!E6=0,"   údaj nebol vyplnený   ",Polročná_správa!E6)</f>
        <v>31650058</v>
      </c>
      <c r="D4" s="727"/>
      <c r="E4" s="727"/>
      <c r="F4" s="138"/>
      <c r="G4" s="138"/>
      <c r="H4" s="138"/>
      <c r="I4" s="138"/>
      <c r="J4" s="138"/>
    </row>
    <row r="5" spans="1:6" s="35" customFormat="1" ht="15.75">
      <c r="A5" s="549" t="s">
        <v>685</v>
      </c>
      <c r="B5" s="550"/>
      <c r="C5" s="559"/>
      <c r="D5" s="573"/>
      <c r="E5" s="574"/>
      <c r="F5" s="188"/>
    </row>
    <row r="6" spans="1:6" s="36" customFormat="1" ht="15.75">
      <c r="A6" s="549" t="s">
        <v>684</v>
      </c>
      <c r="B6" s="550"/>
      <c r="C6" s="566"/>
      <c r="D6" s="601"/>
      <c r="E6" s="602"/>
      <c r="F6" s="188"/>
    </row>
    <row r="7" spans="1:6" s="36" customFormat="1" ht="16.5" thickBot="1">
      <c r="A7" s="193"/>
      <c r="B7" s="193"/>
      <c r="C7" s="188"/>
      <c r="D7" s="155"/>
      <c r="E7" s="155"/>
      <c r="F7" s="188"/>
    </row>
    <row r="8" spans="1:5" ht="9.75">
      <c r="A8" s="723" t="s">
        <v>429</v>
      </c>
      <c r="B8" s="713"/>
      <c r="C8" s="719" t="s">
        <v>613</v>
      </c>
      <c r="D8" s="721" t="s">
        <v>264</v>
      </c>
      <c r="E8" s="722"/>
    </row>
    <row r="9" spans="1:5" ht="39.75" thickBot="1">
      <c r="A9" s="724"/>
      <c r="B9" s="715"/>
      <c r="C9" s="720"/>
      <c r="D9" s="191" t="s">
        <v>297</v>
      </c>
      <c r="E9" s="192" t="s">
        <v>614</v>
      </c>
    </row>
    <row r="10" spans="1:6" ht="12.75">
      <c r="A10" s="725"/>
      <c r="B10" s="726"/>
      <c r="C10" s="189"/>
      <c r="D10" s="190"/>
      <c r="E10" s="190"/>
      <c r="F10" s="146"/>
    </row>
    <row r="11" spans="1:6" ht="12.75">
      <c r="A11" s="718"/>
      <c r="B11" s="661"/>
      <c r="C11" s="112"/>
      <c r="D11" s="113"/>
      <c r="E11" s="113"/>
      <c r="F11" s="147"/>
    </row>
    <row r="12" spans="1:6" ht="12.75">
      <c r="A12" s="718"/>
      <c r="B12" s="661"/>
      <c r="C12" s="112"/>
      <c r="D12" s="113"/>
      <c r="E12" s="113"/>
      <c r="F12" s="147"/>
    </row>
    <row r="13" spans="1:6" ht="12.75">
      <c r="A13" s="718"/>
      <c r="B13" s="661"/>
      <c r="C13" s="112"/>
      <c r="D13" s="113"/>
      <c r="E13" s="113"/>
      <c r="F13" s="147"/>
    </row>
    <row r="14" spans="1:6" ht="12.75">
      <c r="A14" s="718"/>
      <c r="B14" s="661"/>
      <c r="C14" s="112"/>
      <c r="D14" s="113"/>
      <c r="E14" s="113"/>
      <c r="F14" s="147"/>
    </row>
    <row r="15" spans="1:6" ht="12.75">
      <c r="A15" s="718"/>
      <c r="B15" s="661"/>
      <c r="C15" s="112"/>
      <c r="D15" s="113"/>
      <c r="E15" s="113"/>
      <c r="F15" s="147"/>
    </row>
    <row r="16" spans="1:6" ht="12.75">
      <c r="A16" s="718"/>
      <c r="B16" s="661"/>
      <c r="C16" s="112"/>
      <c r="D16" s="113"/>
      <c r="E16" s="113"/>
      <c r="F16" s="147"/>
    </row>
    <row r="17" spans="1:6" ht="12.75">
      <c r="A17" s="718"/>
      <c r="B17" s="661"/>
      <c r="C17" s="112"/>
      <c r="D17" s="113"/>
      <c r="E17" s="113"/>
      <c r="F17" s="146"/>
    </row>
    <row r="18" spans="1:6" ht="11.25" customHeight="1">
      <c r="A18" s="718"/>
      <c r="B18" s="661"/>
      <c r="C18" s="112"/>
      <c r="D18" s="113"/>
      <c r="E18" s="113"/>
      <c r="F18" s="147"/>
    </row>
    <row r="19" spans="1:6" ht="12.75">
      <c r="A19" s="718"/>
      <c r="B19" s="661"/>
      <c r="C19" s="112"/>
      <c r="D19" s="113"/>
      <c r="E19" s="113"/>
      <c r="F19" s="147"/>
    </row>
    <row r="20" spans="1:6" ht="12.75">
      <c r="A20" s="718"/>
      <c r="B20" s="661"/>
      <c r="C20" s="112"/>
      <c r="D20" s="113"/>
      <c r="E20" s="113"/>
      <c r="F20" s="147"/>
    </row>
    <row r="21" spans="1:6" ht="12.75">
      <c r="A21" s="718"/>
      <c r="B21" s="661"/>
      <c r="C21" s="112"/>
      <c r="D21" s="113"/>
      <c r="E21" s="113"/>
      <c r="F21" s="147"/>
    </row>
    <row r="22" spans="1:6" ht="12.75">
      <c r="A22" s="718"/>
      <c r="B22" s="661"/>
      <c r="C22" s="112"/>
      <c r="D22" s="113"/>
      <c r="E22" s="113"/>
      <c r="F22" s="147"/>
    </row>
    <row r="23" spans="1:6" ht="12.75">
      <c r="A23" s="718"/>
      <c r="B23" s="661"/>
      <c r="C23" s="112"/>
      <c r="D23" s="113"/>
      <c r="E23" s="113"/>
      <c r="F23" s="147"/>
    </row>
    <row r="24" spans="1:6" ht="12.75">
      <c r="A24" s="718"/>
      <c r="B24" s="661"/>
      <c r="C24" s="112"/>
      <c r="D24" s="113"/>
      <c r="E24" s="113"/>
      <c r="F24" s="147"/>
    </row>
    <row r="25" spans="1:6" ht="12.75">
      <c r="A25" s="718"/>
      <c r="B25" s="661"/>
      <c r="C25" s="112"/>
      <c r="D25" s="113"/>
      <c r="E25" s="113"/>
      <c r="F25" s="147"/>
    </row>
    <row r="26" spans="1:6" ht="12.75">
      <c r="A26" s="718"/>
      <c r="B26" s="661"/>
      <c r="C26" s="112"/>
      <c r="D26" s="113"/>
      <c r="E26" s="113"/>
      <c r="F26" s="146"/>
    </row>
    <row r="27" spans="1:6" ht="12.75">
      <c r="A27" s="718"/>
      <c r="B27" s="661"/>
      <c r="C27" s="112"/>
      <c r="D27" s="113"/>
      <c r="E27" s="113"/>
      <c r="F27" s="147"/>
    </row>
    <row r="28" spans="1:6" ht="12.75">
      <c r="A28" s="718"/>
      <c r="B28" s="661"/>
      <c r="C28" s="112"/>
      <c r="D28" s="113"/>
      <c r="E28" s="113"/>
      <c r="F28" s="147"/>
    </row>
    <row r="29" spans="1:6" ht="12.75">
      <c r="A29" s="718"/>
      <c r="B29" s="661"/>
      <c r="C29" s="112"/>
      <c r="D29" s="113"/>
      <c r="E29" s="113"/>
      <c r="F29" s="147"/>
    </row>
    <row r="30" spans="1:6" ht="12.75">
      <c r="A30" s="718"/>
      <c r="B30" s="661"/>
      <c r="C30" s="112"/>
      <c r="D30" s="113"/>
      <c r="E30" s="113"/>
      <c r="F30" s="147"/>
    </row>
    <row r="31" spans="1:6" ht="12.75">
      <c r="A31" s="718"/>
      <c r="B31" s="661"/>
      <c r="C31" s="112"/>
      <c r="D31" s="113"/>
      <c r="E31" s="113"/>
      <c r="F31" s="147"/>
    </row>
    <row r="32" spans="1:6" ht="22.5" customHeight="1">
      <c r="A32" s="718"/>
      <c r="B32" s="661"/>
      <c r="C32" s="112"/>
      <c r="D32" s="113"/>
      <c r="E32" s="113"/>
      <c r="F32" s="146"/>
    </row>
    <row r="33" spans="1:6" ht="12.75">
      <c r="A33" s="718"/>
      <c r="B33" s="661"/>
      <c r="C33" s="112"/>
      <c r="D33" s="113"/>
      <c r="E33" s="113"/>
      <c r="F33" s="147"/>
    </row>
    <row r="34" spans="1:6" ht="12.75">
      <c r="A34" s="718"/>
      <c r="B34" s="661"/>
      <c r="C34" s="112"/>
      <c r="D34" s="113"/>
      <c r="E34" s="113"/>
      <c r="F34" s="147"/>
    </row>
    <row r="35" spans="1:6" ht="12.75">
      <c r="A35" s="718"/>
      <c r="B35" s="661"/>
      <c r="C35" s="112"/>
      <c r="D35" s="113"/>
      <c r="E35" s="113"/>
      <c r="F35" s="146"/>
    </row>
    <row r="36" spans="1:6" ht="12.75">
      <c r="A36" s="718"/>
      <c r="B36" s="661"/>
      <c r="C36" s="112"/>
      <c r="D36" s="113"/>
      <c r="E36" s="113"/>
      <c r="F36" s="147"/>
    </row>
    <row r="37" spans="1:6" ht="12.75">
      <c r="A37" s="718"/>
      <c r="B37" s="661"/>
      <c r="C37" s="112"/>
      <c r="D37" s="113"/>
      <c r="E37" s="113"/>
      <c r="F37" s="147"/>
    </row>
    <row r="38" spans="1:6" ht="12.75">
      <c r="A38" s="718"/>
      <c r="B38" s="661"/>
      <c r="C38" s="114"/>
      <c r="D38" s="113"/>
      <c r="E38" s="113"/>
      <c r="F38" s="147"/>
    </row>
    <row r="39" spans="1:6" ht="12.75">
      <c r="A39" s="718"/>
      <c r="B39" s="661"/>
      <c r="C39" s="112"/>
      <c r="D39" s="113"/>
      <c r="E39" s="113"/>
      <c r="F39" s="147"/>
    </row>
    <row r="40" spans="1:6" ht="12.75">
      <c r="A40" s="718"/>
      <c r="B40" s="661"/>
      <c r="C40" s="112"/>
      <c r="D40" s="113"/>
      <c r="E40" s="113"/>
      <c r="F40" s="147"/>
    </row>
    <row r="41" spans="1:6" ht="12.75">
      <c r="A41" s="718"/>
      <c r="B41" s="661"/>
      <c r="C41" s="112"/>
      <c r="D41" s="113"/>
      <c r="E41" s="113"/>
      <c r="F41" s="147"/>
    </row>
    <row r="42" spans="1:6" ht="12.75">
      <c r="A42" s="718"/>
      <c r="B42" s="661"/>
      <c r="C42" s="112"/>
      <c r="D42" s="113"/>
      <c r="E42" s="113"/>
      <c r="F42" s="147"/>
    </row>
    <row r="43" spans="1:6" ht="12.75">
      <c r="A43" s="718"/>
      <c r="B43" s="661"/>
      <c r="C43" s="112"/>
      <c r="D43" s="113"/>
      <c r="E43" s="113"/>
      <c r="F43" s="147"/>
    </row>
    <row r="44" spans="1:6" ht="12.75">
      <c r="A44" s="718"/>
      <c r="B44" s="661"/>
      <c r="C44" s="112"/>
      <c r="D44" s="113"/>
      <c r="E44" s="113"/>
      <c r="F44" s="147"/>
    </row>
    <row r="45" spans="1:6" ht="12.75">
      <c r="A45" s="718"/>
      <c r="B45" s="661"/>
      <c r="C45" s="112"/>
      <c r="D45" s="113"/>
      <c r="E45" s="113"/>
      <c r="F45" s="147"/>
    </row>
    <row r="46" spans="1:6" ht="12.75">
      <c r="A46" s="718"/>
      <c r="B46" s="661"/>
      <c r="C46" s="112"/>
      <c r="D46" s="113"/>
      <c r="E46" s="113"/>
      <c r="F46" s="147"/>
    </row>
    <row r="47" spans="1:6" ht="12.75">
      <c r="A47" s="718"/>
      <c r="B47" s="661"/>
      <c r="C47" s="112"/>
      <c r="D47" s="113"/>
      <c r="E47" s="113"/>
      <c r="F47" s="147"/>
    </row>
    <row r="48" spans="1:6" ht="12.75">
      <c r="A48" s="718"/>
      <c r="B48" s="661"/>
      <c r="C48" s="112"/>
      <c r="D48" s="113"/>
      <c r="E48" s="113"/>
      <c r="F48" s="147"/>
    </row>
    <row r="49" spans="1:6" ht="12.75">
      <c r="A49" s="718"/>
      <c r="B49" s="661"/>
      <c r="C49" s="112"/>
      <c r="D49" s="113"/>
      <c r="E49" s="113"/>
      <c r="F49" s="147"/>
    </row>
    <row r="50" spans="1:6" ht="12.75">
      <c r="A50" s="718"/>
      <c r="B50" s="661"/>
      <c r="C50" s="112"/>
      <c r="D50" s="113"/>
      <c r="E50" s="113"/>
      <c r="F50" s="147"/>
    </row>
    <row r="51" spans="1:6" ht="12.75">
      <c r="A51" s="718"/>
      <c r="B51" s="661"/>
      <c r="C51" s="112"/>
      <c r="D51" s="113"/>
      <c r="E51" s="113"/>
      <c r="F51" s="147"/>
    </row>
    <row r="52" spans="1:6" ht="12.75">
      <c r="A52" s="718"/>
      <c r="B52" s="661"/>
      <c r="C52" s="112"/>
      <c r="D52" s="113"/>
      <c r="E52" s="113"/>
      <c r="F52" s="147"/>
    </row>
    <row r="53" spans="1:6" ht="12.75">
      <c r="A53" s="718"/>
      <c r="B53" s="661"/>
      <c r="C53" s="112"/>
      <c r="D53" s="113"/>
      <c r="E53" s="113"/>
      <c r="F53" s="147"/>
    </row>
    <row r="54" spans="1:6" ht="12.75">
      <c r="A54" s="718"/>
      <c r="B54" s="661"/>
      <c r="C54" s="112"/>
      <c r="D54" s="113"/>
      <c r="E54" s="113"/>
      <c r="F54" s="147"/>
    </row>
    <row r="55" spans="1:6" ht="12.75">
      <c r="A55" s="718"/>
      <c r="B55" s="661"/>
      <c r="C55" s="112"/>
      <c r="D55" s="113"/>
      <c r="E55" s="113"/>
      <c r="F55" s="148"/>
    </row>
    <row r="56" spans="1:6" ht="12.75">
      <c r="A56" s="718"/>
      <c r="B56" s="661"/>
      <c r="C56" s="112"/>
      <c r="D56" s="113"/>
      <c r="E56" s="113"/>
      <c r="F56" s="148"/>
    </row>
    <row r="57" spans="1:6" ht="12.75">
      <c r="A57" s="718"/>
      <c r="B57" s="661"/>
      <c r="C57" s="112"/>
      <c r="D57" s="113"/>
      <c r="E57" s="113"/>
      <c r="F57" s="149"/>
    </row>
    <row r="58" spans="1:6" ht="12.75">
      <c r="A58" s="718"/>
      <c r="B58" s="661"/>
      <c r="C58" s="112"/>
      <c r="D58" s="113"/>
      <c r="E58" s="113"/>
      <c r="F58" s="149"/>
    </row>
    <row r="59" spans="1:6" ht="12.75">
      <c r="A59" s="718"/>
      <c r="B59" s="661"/>
      <c r="C59" s="112"/>
      <c r="D59" s="113"/>
      <c r="E59" s="113"/>
      <c r="F59" s="149"/>
    </row>
    <row r="60" spans="1:6" ht="12.75">
      <c r="A60" s="718"/>
      <c r="B60" s="661"/>
      <c r="C60" s="112"/>
      <c r="D60" s="113"/>
      <c r="E60" s="113"/>
      <c r="F60" s="147"/>
    </row>
    <row r="61" spans="1:6" ht="12.75">
      <c r="A61" s="718"/>
      <c r="B61" s="661"/>
      <c r="C61" s="114"/>
      <c r="D61" s="113"/>
      <c r="E61" s="113"/>
      <c r="F61" s="147"/>
    </row>
    <row r="62" spans="1:6" ht="12.75">
      <c r="A62" s="718"/>
      <c r="B62" s="661"/>
      <c r="C62" s="112"/>
      <c r="D62" s="113"/>
      <c r="E62" s="113"/>
      <c r="F62" s="147"/>
    </row>
    <row r="63" spans="1:6" ht="12.75">
      <c r="A63" s="718"/>
      <c r="B63" s="661"/>
      <c r="C63" s="112"/>
      <c r="D63" s="113"/>
      <c r="E63" s="113"/>
      <c r="F63" s="147"/>
    </row>
    <row r="64" spans="1:6" ht="12.75">
      <c r="A64" s="718"/>
      <c r="B64" s="661"/>
      <c r="C64" s="112"/>
      <c r="D64" s="113"/>
      <c r="E64" s="113"/>
      <c r="F64" s="147"/>
    </row>
    <row r="65" spans="1:6" ht="12.75">
      <c r="A65" s="718"/>
      <c r="B65" s="661"/>
      <c r="C65" s="114"/>
      <c r="D65" s="113"/>
      <c r="E65" s="113"/>
      <c r="F65" s="147"/>
    </row>
    <row r="66" spans="1:6" ht="12.75">
      <c r="A66" s="718"/>
      <c r="B66" s="661"/>
      <c r="C66" s="112"/>
      <c r="D66" s="113"/>
      <c r="E66" s="113"/>
      <c r="F66" s="147"/>
    </row>
    <row r="67" spans="1:6" ht="12.75">
      <c r="A67" s="718"/>
      <c r="B67" s="661"/>
      <c r="C67" s="112"/>
      <c r="D67" s="113"/>
      <c r="E67" s="113"/>
      <c r="F67" s="147"/>
    </row>
    <row r="68" spans="1:6" ht="12.75">
      <c r="A68" s="718"/>
      <c r="B68" s="661"/>
      <c r="C68" s="112"/>
      <c r="D68" s="113"/>
      <c r="E68" s="113"/>
      <c r="F68" s="147"/>
    </row>
    <row r="69" spans="1:6" ht="12.75">
      <c r="A69" s="718"/>
      <c r="B69" s="661"/>
      <c r="C69" s="112"/>
      <c r="D69" s="113"/>
      <c r="E69" s="113"/>
      <c r="F69" s="147"/>
    </row>
    <row r="70" spans="1:6" ht="12.75">
      <c r="A70" s="718"/>
      <c r="B70" s="661"/>
      <c r="C70" s="112"/>
      <c r="D70" s="113"/>
      <c r="E70" s="113"/>
      <c r="F70" s="147"/>
    </row>
    <row r="71" spans="1:6" ht="12.75">
      <c r="A71" s="718"/>
      <c r="B71" s="661"/>
      <c r="C71" s="114"/>
      <c r="D71" s="113"/>
      <c r="E71" s="113"/>
      <c r="F71" s="147"/>
    </row>
    <row r="72" spans="1:6" ht="12.75">
      <c r="A72" s="718"/>
      <c r="B72" s="661"/>
      <c r="C72" s="112"/>
      <c r="D72" s="113"/>
      <c r="E72" s="113"/>
      <c r="F72" s="147"/>
    </row>
    <row r="73" spans="1:6" ht="12.75">
      <c r="A73" s="718"/>
      <c r="B73" s="661"/>
      <c r="C73" s="114"/>
      <c r="D73" s="113"/>
      <c r="E73" s="113"/>
      <c r="F73" s="147"/>
    </row>
    <row r="74" spans="1:6" ht="12.75">
      <c r="A74" s="718"/>
      <c r="B74" s="661"/>
      <c r="C74" s="114"/>
      <c r="D74" s="113"/>
      <c r="E74" s="113"/>
      <c r="F74" s="147"/>
    </row>
    <row r="75" spans="1:6" ht="12.75">
      <c r="A75" s="718"/>
      <c r="B75" s="661"/>
      <c r="C75" s="114"/>
      <c r="D75" s="113"/>
      <c r="E75" s="113"/>
      <c r="F75" s="147"/>
    </row>
    <row r="76" spans="1:6" ht="12.75">
      <c r="A76" s="718"/>
      <c r="B76" s="661"/>
      <c r="C76" s="115"/>
      <c r="D76" s="113"/>
      <c r="E76" s="113"/>
      <c r="F76" s="147"/>
    </row>
    <row r="77" spans="1:6" ht="12.75">
      <c r="A77" s="718"/>
      <c r="B77" s="661"/>
      <c r="C77" s="116"/>
      <c r="D77" s="113"/>
      <c r="E77" s="113"/>
      <c r="F77" s="147"/>
    </row>
    <row r="78" spans="1:6" ht="12.75">
      <c r="A78" s="718"/>
      <c r="B78" s="661"/>
      <c r="C78" s="116"/>
      <c r="D78" s="113"/>
      <c r="E78" s="113"/>
      <c r="F78" s="147"/>
    </row>
    <row r="79" spans="1:6" ht="12.75">
      <c r="A79" s="718"/>
      <c r="B79" s="661"/>
      <c r="C79" s="116"/>
      <c r="D79" s="113"/>
      <c r="E79" s="113"/>
      <c r="F79" s="147"/>
    </row>
    <row r="80" spans="1:6" ht="12.75">
      <c r="A80" s="718"/>
      <c r="B80" s="661"/>
      <c r="C80" s="116"/>
      <c r="D80" s="113"/>
      <c r="E80" s="113"/>
      <c r="F80" s="147"/>
    </row>
    <row r="81" spans="1:6" ht="12.75">
      <c r="A81" s="718"/>
      <c r="B81" s="661"/>
      <c r="C81" s="116"/>
      <c r="D81" s="113"/>
      <c r="E81" s="113"/>
      <c r="F81" s="147"/>
    </row>
    <row r="82" spans="1:6" ht="12.75">
      <c r="A82" s="718"/>
      <c r="B82" s="661"/>
      <c r="C82" s="116"/>
      <c r="D82" s="113"/>
      <c r="E82" s="113"/>
      <c r="F82" s="147"/>
    </row>
    <row r="83" spans="1:6" ht="12.75">
      <c r="A83" s="718"/>
      <c r="B83" s="661"/>
      <c r="C83" s="116"/>
      <c r="D83" s="113"/>
      <c r="E83" s="113"/>
      <c r="F83" s="147"/>
    </row>
    <row r="84" spans="1:6" ht="12.75">
      <c r="A84" s="718"/>
      <c r="B84" s="661"/>
      <c r="C84" s="116"/>
      <c r="D84" s="113"/>
      <c r="E84" s="113"/>
      <c r="F84" s="147"/>
    </row>
    <row r="85" spans="1:6" ht="12.75">
      <c r="A85" s="718"/>
      <c r="B85" s="661"/>
      <c r="C85" s="116"/>
      <c r="D85" s="113"/>
      <c r="E85" s="113"/>
      <c r="F85" s="147"/>
    </row>
    <row r="86" spans="1:6" ht="12.75">
      <c r="A86" s="718"/>
      <c r="B86" s="661"/>
      <c r="C86" s="116"/>
      <c r="D86" s="113"/>
      <c r="E86" s="113"/>
      <c r="F86" s="147"/>
    </row>
    <row r="87" spans="1:6" ht="12.75">
      <c r="A87" s="718"/>
      <c r="B87" s="661"/>
      <c r="C87" s="116"/>
      <c r="D87" s="113"/>
      <c r="E87" s="113"/>
      <c r="F87" s="147"/>
    </row>
    <row r="88" spans="1:6" ht="12.75">
      <c r="A88" s="718"/>
      <c r="B88" s="661"/>
      <c r="C88" s="116"/>
      <c r="D88" s="113"/>
      <c r="E88" s="113"/>
      <c r="F88" s="147"/>
    </row>
    <row r="89" spans="1:6" ht="12.75">
      <c r="A89" s="718"/>
      <c r="B89" s="661"/>
      <c r="C89" s="116"/>
      <c r="D89" s="113"/>
      <c r="E89" s="113"/>
      <c r="F89" s="147"/>
    </row>
    <row r="90" spans="1:6" ht="12.75">
      <c r="A90" s="718"/>
      <c r="B90" s="661"/>
      <c r="C90" s="116"/>
      <c r="D90" s="113"/>
      <c r="E90" s="113"/>
      <c r="F90" s="147"/>
    </row>
    <row r="91" spans="1:6" ht="12.75">
      <c r="A91" s="718"/>
      <c r="B91" s="661"/>
      <c r="C91" s="116"/>
      <c r="D91" s="113"/>
      <c r="E91" s="113"/>
      <c r="F91" s="147"/>
    </row>
    <row r="92" spans="1:6" ht="9.75">
      <c r="A92" s="117"/>
      <c r="B92" s="118"/>
      <c r="C92" s="119"/>
      <c r="D92" s="120"/>
      <c r="E92" s="120"/>
      <c r="F92" s="147"/>
    </row>
    <row r="93" spans="1:6" ht="9.75">
      <c r="A93" s="117"/>
      <c r="B93" s="118"/>
      <c r="C93" s="119"/>
      <c r="D93" s="120"/>
      <c r="E93" s="120"/>
      <c r="F93" s="147"/>
    </row>
    <row r="94" spans="1:6" ht="9.75">
      <c r="A94" s="117"/>
      <c r="B94" s="118"/>
      <c r="C94" s="119"/>
      <c r="D94" s="120"/>
      <c r="E94" s="120"/>
      <c r="F94" s="147"/>
    </row>
    <row r="95" spans="1:6" ht="9.75">
      <c r="A95" s="117"/>
      <c r="B95" s="118"/>
      <c r="C95" s="119"/>
      <c r="D95" s="120"/>
      <c r="E95" s="120"/>
      <c r="F95" s="147"/>
    </row>
    <row r="96" spans="1:6" ht="9.75">
      <c r="A96" s="117"/>
      <c r="B96" s="118"/>
      <c r="C96" s="119"/>
      <c r="D96" s="120"/>
      <c r="E96" s="120"/>
      <c r="F96" s="147"/>
    </row>
    <row r="97" spans="1:6" ht="9.75">
      <c r="A97" s="117"/>
      <c r="B97" s="118"/>
      <c r="C97" s="119"/>
      <c r="D97" s="120"/>
      <c r="E97" s="120"/>
      <c r="F97" s="147"/>
    </row>
    <row r="98" spans="1:6" ht="9.75">
      <c r="A98" s="117"/>
      <c r="B98" s="118"/>
      <c r="C98" s="119"/>
      <c r="D98" s="120"/>
      <c r="E98" s="120"/>
      <c r="F98" s="147"/>
    </row>
    <row r="99" spans="1:6" ht="9.75">
      <c r="A99" s="117"/>
      <c r="B99" s="118"/>
      <c r="C99" s="119"/>
      <c r="D99" s="120"/>
      <c r="E99" s="120"/>
      <c r="F99" s="147"/>
    </row>
    <row r="100" spans="1:6" ht="9.75">
      <c r="A100" s="117"/>
      <c r="B100" s="118"/>
      <c r="C100" s="119"/>
      <c r="D100" s="120"/>
      <c r="E100" s="120"/>
      <c r="F100" s="147"/>
    </row>
    <row r="101" spans="1:6" ht="9.75">
      <c r="A101" s="117"/>
      <c r="B101" s="118"/>
      <c r="C101" s="119"/>
      <c r="D101" s="120"/>
      <c r="E101" s="120"/>
      <c r="F101" s="147"/>
    </row>
    <row r="102" spans="1:6" ht="9.75">
      <c r="A102" s="117"/>
      <c r="B102" s="118"/>
      <c r="C102" s="119"/>
      <c r="D102" s="120"/>
      <c r="E102" s="120"/>
      <c r="F102" s="147"/>
    </row>
    <row r="103" spans="1:6" ht="9.75">
      <c r="A103" s="117"/>
      <c r="B103" s="118"/>
      <c r="C103" s="119"/>
      <c r="D103" s="120"/>
      <c r="E103" s="120"/>
      <c r="F103" s="147"/>
    </row>
    <row r="104" spans="1:6" ht="9.75">
      <c r="A104" s="117"/>
      <c r="B104" s="118"/>
      <c r="C104" s="119"/>
      <c r="D104" s="120"/>
      <c r="E104" s="120"/>
      <c r="F104" s="147"/>
    </row>
    <row r="105" spans="1:6" ht="9.75">
      <c r="A105" s="117"/>
      <c r="B105" s="118"/>
      <c r="C105" s="119"/>
      <c r="D105" s="120"/>
      <c r="E105" s="120"/>
      <c r="F105" s="147"/>
    </row>
    <row r="106" spans="1:6" ht="9.75">
      <c r="A106" s="117"/>
      <c r="B106" s="118"/>
      <c r="C106" s="119"/>
      <c r="D106" s="120"/>
      <c r="E106" s="120"/>
      <c r="F106" s="147"/>
    </row>
    <row r="107" spans="1:6" ht="9.75">
      <c r="A107" s="117"/>
      <c r="B107" s="118"/>
      <c r="C107" s="119"/>
      <c r="D107" s="120"/>
      <c r="E107" s="120"/>
      <c r="F107" s="147"/>
    </row>
    <row r="108" spans="1:6" ht="9.75">
      <c r="A108" s="117"/>
      <c r="B108" s="118"/>
      <c r="C108" s="119"/>
      <c r="D108" s="120"/>
      <c r="E108" s="120"/>
      <c r="F108" s="147"/>
    </row>
    <row r="109" spans="1:6" ht="9.75">
      <c r="A109" s="117"/>
      <c r="B109" s="118"/>
      <c r="C109" s="119"/>
      <c r="D109" s="120"/>
      <c r="E109" s="120"/>
      <c r="F109" s="147"/>
    </row>
    <row r="110" spans="1:6" ht="9.75">
      <c r="A110" s="117"/>
      <c r="B110" s="118"/>
      <c r="C110" s="119"/>
      <c r="D110" s="120"/>
      <c r="E110" s="120"/>
      <c r="F110" s="147"/>
    </row>
    <row r="111" spans="1:6" ht="9.75">
      <c r="A111" s="117"/>
      <c r="B111" s="118"/>
      <c r="C111" s="119"/>
      <c r="D111" s="120"/>
      <c r="E111" s="120"/>
      <c r="F111" s="147"/>
    </row>
    <row r="112" spans="1:6" ht="9.75">
      <c r="A112" s="117"/>
      <c r="B112" s="118"/>
      <c r="C112" s="119"/>
      <c r="D112" s="120"/>
      <c r="E112" s="120"/>
      <c r="F112" s="147"/>
    </row>
    <row r="113" spans="1:6" ht="9.75">
      <c r="A113" s="117"/>
      <c r="B113" s="118"/>
      <c r="C113" s="119"/>
      <c r="D113" s="120"/>
      <c r="E113" s="120"/>
      <c r="F113" s="147"/>
    </row>
    <row r="114" spans="1:6" ht="9.75">
      <c r="A114" s="117"/>
      <c r="B114" s="118"/>
      <c r="C114" s="119"/>
      <c r="D114" s="120"/>
      <c r="E114" s="120"/>
      <c r="F114" s="147"/>
    </row>
    <row r="115" spans="1:6" ht="9.75">
      <c r="A115" s="117"/>
      <c r="B115" s="118"/>
      <c r="C115" s="119"/>
      <c r="D115" s="120"/>
      <c r="E115" s="120"/>
      <c r="F115" s="147"/>
    </row>
    <row r="116" spans="1:6" ht="9.75">
      <c r="A116" s="117"/>
      <c r="B116" s="118"/>
      <c r="C116" s="119"/>
      <c r="D116" s="120"/>
      <c r="E116" s="120"/>
      <c r="F116" s="147"/>
    </row>
    <row r="117" spans="1:6" ht="9.75">
      <c r="A117" s="117"/>
      <c r="B117" s="118"/>
      <c r="C117" s="119"/>
      <c r="D117" s="120"/>
      <c r="E117" s="120"/>
      <c r="F117" s="147"/>
    </row>
    <row r="118" spans="1:6" ht="9.75">
      <c r="A118" s="117"/>
      <c r="B118" s="118"/>
      <c r="C118" s="119"/>
      <c r="D118" s="120"/>
      <c r="E118" s="120"/>
      <c r="F118" s="147"/>
    </row>
    <row r="119" spans="1:6" ht="9.75">
      <c r="A119" s="117"/>
      <c r="B119" s="118"/>
      <c r="C119" s="119"/>
      <c r="D119" s="120"/>
      <c r="E119" s="120"/>
      <c r="F119" s="147"/>
    </row>
    <row r="120" spans="1:6" ht="9.75">
      <c r="A120" s="117"/>
      <c r="B120" s="118"/>
      <c r="C120" s="119"/>
      <c r="D120" s="120"/>
      <c r="E120" s="120"/>
      <c r="F120" s="147"/>
    </row>
    <row r="121" spans="1:6" ht="9.75">
      <c r="A121" s="117"/>
      <c r="B121" s="118"/>
      <c r="C121" s="119"/>
      <c r="D121" s="120"/>
      <c r="E121" s="120"/>
      <c r="F121" s="147"/>
    </row>
    <row r="122" spans="1:6" ht="9.75">
      <c r="A122" s="117"/>
      <c r="B122" s="118"/>
      <c r="C122" s="119"/>
      <c r="D122" s="120"/>
      <c r="E122" s="120"/>
      <c r="F122" s="147"/>
    </row>
    <row r="123" spans="1:6" ht="9.75">
      <c r="A123" s="117"/>
      <c r="B123" s="118"/>
      <c r="C123" s="119"/>
      <c r="D123" s="120"/>
      <c r="E123" s="120"/>
      <c r="F123" s="147"/>
    </row>
    <row r="124" spans="1:6" ht="9.75">
      <c r="A124" s="117"/>
      <c r="B124" s="118"/>
      <c r="C124" s="119"/>
      <c r="D124" s="120"/>
      <c r="E124" s="120"/>
      <c r="F124" s="147"/>
    </row>
    <row r="125" spans="1:6" ht="9.75">
      <c r="A125" s="117"/>
      <c r="B125" s="118"/>
      <c r="C125" s="119"/>
      <c r="D125" s="120"/>
      <c r="E125" s="120"/>
      <c r="F125" s="147"/>
    </row>
    <row r="126" spans="1:6" ht="9.75">
      <c r="A126" s="117"/>
      <c r="B126" s="118"/>
      <c r="C126" s="119"/>
      <c r="D126" s="120"/>
      <c r="E126" s="120"/>
      <c r="F126" s="147"/>
    </row>
    <row r="127" spans="1:6" ht="9.75">
      <c r="A127" s="117"/>
      <c r="B127" s="118"/>
      <c r="C127" s="119"/>
      <c r="D127" s="120"/>
      <c r="E127" s="120"/>
      <c r="F127" s="147"/>
    </row>
    <row r="128" spans="1:6" ht="9.75">
      <c r="A128" s="117"/>
      <c r="B128" s="118"/>
      <c r="C128" s="119"/>
      <c r="D128" s="120"/>
      <c r="E128" s="120"/>
      <c r="F128" s="147"/>
    </row>
    <row r="129" spans="1:6" ht="9.75">
      <c r="A129" s="117"/>
      <c r="B129" s="118"/>
      <c r="C129" s="119"/>
      <c r="D129" s="120"/>
      <c r="E129" s="120"/>
      <c r="F129" s="147"/>
    </row>
    <row r="130" spans="1:6" ht="9.75">
      <c r="A130" s="117"/>
      <c r="B130" s="118"/>
      <c r="C130" s="119"/>
      <c r="D130" s="119"/>
      <c r="E130" s="119"/>
      <c r="F130" s="147"/>
    </row>
    <row r="131" spans="1:6" ht="9.75">
      <c r="A131" s="117"/>
      <c r="B131" s="118"/>
      <c r="C131" s="119"/>
      <c r="D131" s="119"/>
      <c r="E131" s="119"/>
      <c r="F131" s="147"/>
    </row>
    <row r="132" spans="1:6" ht="9.75">
      <c r="A132" s="117"/>
      <c r="B132" s="118"/>
      <c r="C132" s="119"/>
      <c r="D132" s="119"/>
      <c r="E132" s="119"/>
      <c r="F132" s="147"/>
    </row>
    <row r="133" spans="1:6" ht="9.75">
      <c r="A133" s="117"/>
      <c r="B133" s="118"/>
      <c r="C133" s="119"/>
      <c r="D133" s="119"/>
      <c r="E133" s="119"/>
      <c r="F133" s="147"/>
    </row>
    <row r="134" spans="1:6" ht="9.75">
      <c r="A134" s="117"/>
      <c r="B134" s="118"/>
      <c r="C134" s="119"/>
      <c r="D134" s="119"/>
      <c r="E134" s="119"/>
      <c r="F134" s="147"/>
    </row>
    <row r="135" spans="1:6" ht="9.75">
      <c r="A135" s="117"/>
      <c r="B135" s="118"/>
      <c r="C135" s="119"/>
      <c r="D135" s="119"/>
      <c r="E135" s="119"/>
      <c r="F135" s="147"/>
    </row>
    <row r="136" spans="1:6" ht="9.75">
      <c r="A136" s="117"/>
      <c r="B136" s="118"/>
      <c r="C136" s="119"/>
      <c r="D136" s="119"/>
      <c r="E136" s="119"/>
      <c r="F136" s="147"/>
    </row>
    <row r="137" spans="1:6" ht="9.75">
      <c r="A137" s="117"/>
      <c r="B137" s="118"/>
      <c r="C137" s="119"/>
      <c r="D137" s="119"/>
      <c r="E137" s="119"/>
      <c r="F137" s="147"/>
    </row>
    <row r="138" spans="1:6" ht="9.75">
      <c r="A138" s="117"/>
      <c r="B138" s="118"/>
      <c r="C138" s="119"/>
      <c r="D138" s="119"/>
      <c r="E138" s="119"/>
      <c r="F138" s="147"/>
    </row>
    <row r="139" spans="1:6" ht="9.75">
      <c r="A139" s="117"/>
      <c r="B139" s="118"/>
      <c r="C139" s="119"/>
      <c r="D139" s="119"/>
      <c r="E139" s="119"/>
      <c r="F139" s="147"/>
    </row>
    <row r="140" spans="1:6" ht="9.75">
      <c r="A140" s="117"/>
      <c r="B140" s="118"/>
      <c r="C140" s="119"/>
      <c r="D140" s="119"/>
      <c r="E140" s="119"/>
      <c r="F140" s="147"/>
    </row>
    <row r="141" spans="1:6" ht="9.75">
      <c r="A141" s="117"/>
      <c r="B141" s="118"/>
      <c r="C141" s="119"/>
      <c r="D141" s="119"/>
      <c r="E141" s="119"/>
      <c r="F141" s="147"/>
    </row>
    <row r="142" spans="1:6" ht="9.75">
      <c r="A142" s="117"/>
      <c r="B142" s="118"/>
      <c r="C142" s="119"/>
      <c r="D142" s="119"/>
      <c r="E142" s="119"/>
      <c r="F142" s="147"/>
    </row>
    <row r="143" spans="1:6" ht="9.75">
      <c r="A143" s="117"/>
      <c r="B143" s="118"/>
      <c r="C143" s="119"/>
      <c r="D143" s="119"/>
      <c r="E143" s="119"/>
      <c r="F143" s="147"/>
    </row>
    <row r="144" spans="1:6" ht="9.75">
      <c r="A144" s="117"/>
      <c r="B144" s="118"/>
      <c r="C144" s="119"/>
      <c r="D144" s="119"/>
      <c r="E144" s="119"/>
      <c r="F144" s="147"/>
    </row>
    <row r="145" spans="1:6" ht="9.75">
      <c r="A145" s="117"/>
      <c r="B145" s="118"/>
      <c r="C145" s="119"/>
      <c r="D145" s="119"/>
      <c r="E145" s="119"/>
      <c r="F145" s="147"/>
    </row>
    <row r="146" spans="1:6" ht="9.75">
      <c r="A146" s="117"/>
      <c r="B146" s="118"/>
      <c r="C146" s="119"/>
      <c r="D146" s="119"/>
      <c r="E146" s="119"/>
      <c r="F146" s="147"/>
    </row>
    <row r="147" spans="1:6" ht="9.75">
      <c r="A147" s="117"/>
      <c r="B147" s="118"/>
      <c r="C147" s="119"/>
      <c r="D147" s="119"/>
      <c r="E147" s="119"/>
      <c r="F147" s="147"/>
    </row>
    <row r="148" spans="1:6" ht="9.75">
      <c r="A148" s="117"/>
      <c r="B148" s="118"/>
      <c r="C148" s="119"/>
      <c r="D148" s="119"/>
      <c r="E148" s="119"/>
      <c r="F148" s="147"/>
    </row>
    <row r="149" spans="1:6" ht="9.75">
      <c r="A149" s="117"/>
      <c r="B149" s="118"/>
      <c r="C149" s="119"/>
      <c r="D149" s="119"/>
      <c r="E149" s="119"/>
      <c r="F149" s="147"/>
    </row>
    <row r="150" spans="1:6" ht="9.75">
      <c r="A150" s="117"/>
      <c r="B150" s="118"/>
      <c r="C150" s="119"/>
      <c r="D150" s="119"/>
      <c r="E150" s="119"/>
      <c r="F150" s="147"/>
    </row>
    <row r="151" spans="1:6" ht="9.75">
      <c r="A151" s="117"/>
      <c r="B151" s="118"/>
      <c r="C151" s="119"/>
      <c r="D151" s="119"/>
      <c r="E151" s="119"/>
      <c r="F151" s="147"/>
    </row>
    <row r="152" spans="1:6" ht="9.75">
      <c r="A152" s="117"/>
      <c r="B152" s="118"/>
      <c r="C152" s="119"/>
      <c r="D152" s="119"/>
      <c r="E152" s="119"/>
      <c r="F152" s="147"/>
    </row>
    <row r="153" spans="1:6" ht="9.75">
      <c r="A153" s="117"/>
      <c r="B153" s="118"/>
      <c r="C153" s="119"/>
      <c r="D153" s="119"/>
      <c r="E153" s="119"/>
      <c r="F153" s="147"/>
    </row>
    <row r="154" spans="1:6" ht="9.75">
      <c r="A154" s="117"/>
      <c r="B154" s="118"/>
      <c r="C154" s="119"/>
      <c r="D154" s="119"/>
      <c r="E154" s="119"/>
      <c r="F154" s="147"/>
    </row>
    <row r="155" spans="1:6" ht="9.75">
      <c r="A155" s="117"/>
      <c r="B155" s="118"/>
      <c r="C155" s="119"/>
      <c r="D155" s="119"/>
      <c r="E155" s="119"/>
      <c r="F155" s="147"/>
    </row>
    <row r="156" spans="1:6" ht="9.75">
      <c r="A156" s="117"/>
      <c r="B156" s="118"/>
      <c r="C156" s="119"/>
      <c r="D156" s="119"/>
      <c r="E156" s="119"/>
      <c r="F156" s="147"/>
    </row>
    <row r="157" spans="1:6" ht="9.75">
      <c r="A157" s="117"/>
      <c r="B157" s="118"/>
      <c r="C157" s="119"/>
      <c r="D157" s="119"/>
      <c r="E157" s="119"/>
      <c r="F157" s="147"/>
    </row>
    <row r="158" spans="1:6" ht="9.75">
      <c r="A158" s="117"/>
      <c r="B158" s="118"/>
      <c r="C158" s="119"/>
      <c r="D158" s="119"/>
      <c r="E158" s="119"/>
      <c r="F158" s="147"/>
    </row>
    <row r="159" spans="1:6" ht="9.75">
      <c r="A159" s="117"/>
      <c r="B159" s="118"/>
      <c r="C159" s="119"/>
      <c r="D159" s="119"/>
      <c r="E159" s="119"/>
      <c r="F159" s="147"/>
    </row>
    <row r="160" spans="1:6" ht="9.75">
      <c r="A160" s="117"/>
      <c r="B160" s="118"/>
      <c r="C160" s="119"/>
      <c r="D160" s="119"/>
      <c r="E160" s="119"/>
      <c r="F160" s="147"/>
    </row>
    <row r="161" spans="1:6" ht="9.75">
      <c r="A161" s="117"/>
      <c r="B161" s="118"/>
      <c r="C161" s="119"/>
      <c r="D161" s="119"/>
      <c r="E161" s="119"/>
      <c r="F161" s="147"/>
    </row>
    <row r="162" spans="1:6" ht="9.75">
      <c r="A162" s="117"/>
      <c r="B162" s="118"/>
      <c r="C162" s="119"/>
      <c r="D162" s="119"/>
      <c r="E162" s="119"/>
      <c r="F162" s="147"/>
    </row>
    <row r="163" spans="1:6" ht="9.75">
      <c r="A163" s="117"/>
      <c r="B163" s="118"/>
      <c r="C163" s="119"/>
      <c r="D163" s="119"/>
      <c r="E163" s="119"/>
      <c r="F163" s="147"/>
    </row>
    <row r="164" spans="1:6" ht="9.75">
      <c r="A164" s="117"/>
      <c r="B164" s="118"/>
      <c r="C164" s="119"/>
      <c r="D164" s="119"/>
      <c r="E164" s="119"/>
      <c r="F164" s="147"/>
    </row>
    <row r="165" spans="1:6" ht="9.75">
      <c r="A165" s="117"/>
      <c r="B165" s="118"/>
      <c r="C165" s="119"/>
      <c r="D165" s="119"/>
      <c r="E165" s="119"/>
      <c r="F165" s="147"/>
    </row>
    <row r="166" spans="1:6" ht="9.75">
      <c r="A166" s="117"/>
      <c r="B166" s="118"/>
      <c r="C166" s="119"/>
      <c r="D166" s="119"/>
      <c r="E166" s="119"/>
      <c r="F166" s="147"/>
    </row>
    <row r="167" spans="1:6" ht="9.75">
      <c r="A167" s="117"/>
      <c r="B167" s="118"/>
      <c r="C167" s="119"/>
      <c r="D167" s="119"/>
      <c r="E167" s="119"/>
      <c r="F167" s="147"/>
    </row>
    <row r="168" spans="1:6" ht="9.75">
      <c r="A168" s="117"/>
      <c r="B168" s="118"/>
      <c r="C168" s="119"/>
      <c r="D168" s="119"/>
      <c r="E168" s="119"/>
      <c r="F168" s="147"/>
    </row>
    <row r="169" spans="1:6" ht="9.75">
      <c r="A169" s="117"/>
      <c r="B169" s="118"/>
      <c r="C169" s="119"/>
      <c r="D169" s="119"/>
      <c r="E169" s="119"/>
      <c r="F169" s="147"/>
    </row>
    <row r="170" spans="1:6" ht="9.75">
      <c r="A170" s="117"/>
      <c r="B170" s="118"/>
      <c r="C170" s="119"/>
      <c r="D170" s="119"/>
      <c r="E170" s="119"/>
      <c r="F170" s="147"/>
    </row>
    <row r="171" spans="1:6" ht="9.75">
      <c r="A171" s="117"/>
      <c r="B171" s="118"/>
      <c r="C171" s="119"/>
      <c r="D171" s="119"/>
      <c r="E171" s="119"/>
      <c r="F171" s="147"/>
    </row>
    <row r="172" spans="1:6" ht="9.75">
      <c r="A172" s="117"/>
      <c r="B172" s="118"/>
      <c r="C172" s="119"/>
      <c r="D172" s="119"/>
      <c r="E172" s="119"/>
      <c r="F172" s="147"/>
    </row>
    <row r="173" spans="1:6" ht="9.75">
      <c r="A173" s="117"/>
      <c r="B173" s="118"/>
      <c r="C173" s="119"/>
      <c r="D173" s="119"/>
      <c r="E173" s="119"/>
      <c r="F173" s="147"/>
    </row>
    <row r="174" spans="1:6" ht="9.75">
      <c r="A174" s="117"/>
      <c r="B174" s="118"/>
      <c r="C174" s="119"/>
      <c r="D174" s="119"/>
      <c r="E174" s="119"/>
      <c r="F174" s="147"/>
    </row>
    <row r="175" spans="1:6" ht="9.75">
      <c r="A175" s="117"/>
      <c r="B175" s="118"/>
      <c r="C175" s="119"/>
      <c r="D175" s="119"/>
      <c r="E175" s="119"/>
      <c r="F175" s="147"/>
    </row>
    <row r="176" spans="1:6" ht="9.75">
      <c r="A176" s="117"/>
      <c r="B176" s="118"/>
      <c r="C176" s="119"/>
      <c r="D176" s="119"/>
      <c r="E176" s="119"/>
      <c r="F176" s="147"/>
    </row>
    <row r="177" spans="1:6" ht="9.75">
      <c r="A177" s="117"/>
      <c r="B177" s="118"/>
      <c r="C177" s="119"/>
      <c r="D177" s="119"/>
      <c r="E177" s="119"/>
      <c r="F177" s="147"/>
    </row>
    <row r="178" spans="1:6" ht="9.75">
      <c r="A178" s="117"/>
      <c r="B178" s="118"/>
      <c r="C178" s="119"/>
      <c r="D178" s="119"/>
      <c r="E178" s="119"/>
      <c r="F178" s="147"/>
    </row>
    <row r="179" spans="1:6" ht="9.75">
      <c r="A179" s="117"/>
      <c r="B179" s="118"/>
      <c r="C179" s="119"/>
      <c r="D179" s="119"/>
      <c r="E179" s="119"/>
      <c r="F179" s="147"/>
    </row>
    <row r="180" spans="1:6" ht="9.75">
      <c r="A180" s="117"/>
      <c r="B180" s="118"/>
      <c r="C180" s="119"/>
      <c r="D180" s="119"/>
      <c r="E180" s="119"/>
      <c r="F180" s="147"/>
    </row>
    <row r="181" spans="1:6" ht="9.75">
      <c r="A181" s="117"/>
      <c r="B181" s="118"/>
      <c r="C181" s="119"/>
      <c r="D181" s="119"/>
      <c r="E181" s="119"/>
      <c r="F181" s="147"/>
    </row>
    <row r="182" spans="1:6" ht="9.75">
      <c r="A182" s="117"/>
      <c r="B182" s="118"/>
      <c r="C182" s="119"/>
      <c r="D182" s="119"/>
      <c r="E182" s="119"/>
      <c r="F182" s="147"/>
    </row>
    <row r="183" spans="1:6" ht="9.75">
      <c r="A183" s="117"/>
      <c r="B183" s="118"/>
      <c r="C183" s="119"/>
      <c r="D183" s="119"/>
      <c r="E183" s="119"/>
      <c r="F183" s="147"/>
    </row>
    <row r="184" spans="1:6" ht="9.75">
      <c r="A184" s="117"/>
      <c r="B184" s="118"/>
      <c r="C184" s="119"/>
      <c r="D184" s="119"/>
      <c r="E184" s="119"/>
      <c r="F184" s="147"/>
    </row>
    <row r="185" spans="1:6" ht="9.75">
      <c r="A185" s="117"/>
      <c r="B185" s="118"/>
      <c r="C185" s="119"/>
      <c r="D185" s="119"/>
      <c r="E185" s="119"/>
      <c r="F185" s="147"/>
    </row>
    <row r="186" spans="1:6" ht="9.75">
      <c r="A186" s="117"/>
      <c r="B186" s="118"/>
      <c r="C186" s="119"/>
      <c r="D186" s="119"/>
      <c r="E186" s="119"/>
      <c r="F186" s="147"/>
    </row>
    <row r="187" spans="1:6" ht="9.75">
      <c r="A187" s="117"/>
      <c r="B187" s="118"/>
      <c r="C187" s="119"/>
      <c r="D187" s="119"/>
      <c r="E187" s="119"/>
      <c r="F187" s="147"/>
    </row>
    <row r="188" spans="1:6" ht="9.75">
      <c r="A188" s="117"/>
      <c r="B188" s="118"/>
      <c r="C188" s="119"/>
      <c r="D188" s="119"/>
      <c r="E188" s="119"/>
      <c r="F188" s="147"/>
    </row>
    <row r="189" spans="1:6" ht="9.75">
      <c r="A189" s="117"/>
      <c r="B189" s="118"/>
      <c r="C189" s="119"/>
      <c r="D189" s="119"/>
      <c r="E189" s="119"/>
      <c r="F189" s="147"/>
    </row>
    <row r="190" spans="1:6" ht="9.75">
      <c r="A190" s="117"/>
      <c r="B190" s="118"/>
      <c r="C190" s="119"/>
      <c r="D190" s="119"/>
      <c r="E190" s="119"/>
      <c r="F190" s="147"/>
    </row>
    <row r="191" spans="1:6" ht="9.75">
      <c r="A191" s="117"/>
      <c r="B191" s="118"/>
      <c r="C191" s="119"/>
      <c r="D191" s="119"/>
      <c r="E191" s="119"/>
      <c r="F191" s="147"/>
    </row>
    <row r="192" spans="1:6" ht="9.75">
      <c r="A192" s="117"/>
      <c r="B192" s="118"/>
      <c r="C192" s="119"/>
      <c r="D192" s="119"/>
      <c r="E192" s="119"/>
      <c r="F192" s="147"/>
    </row>
    <row r="193" spans="1:6" ht="9.75">
      <c r="A193" s="117"/>
      <c r="B193" s="118"/>
      <c r="C193" s="119"/>
      <c r="D193" s="119"/>
      <c r="E193" s="119"/>
      <c r="F193" s="147"/>
    </row>
    <row r="194" spans="1:6" ht="9.75">
      <c r="A194" s="117"/>
      <c r="B194" s="118"/>
      <c r="C194" s="119"/>
      <c r="D194" s="119"/>
      <c r="E194" s="119"/>
      <c r="F194" s="147"/>
    </row>
    <row r="195" spans="1:6" ht="9.75">
      <c r="A195" s="117"/>
      <c r="B195" s="118"/>
      <c r="C195" s="119"/>
      <c r="D195" s="119"/>
      <c r="E195" s="119"/>
      <c r="F195" s="147"/>
    </row>
    <row r="196" spans="1:6" ht="9.75">
      <c r="A196" s="117"/>
      <c r="B196" s="118"/>
      <c r="C196" s="119"/>
      <c r="D196" s="119"/>
      <c r="E196" s="119"/>
      <c r="F196" s="147"/>
    </row>
    <row r="197" spans="1:6" ht="9.75">
      <c r="A197" s="117"/>
      <c r="B197" s="118"/>
      <c r="C197" s="119"/>
      <c r="D197" s="119"/>
      <c r="E197" s="119"/>
      <c r="F197" s="147"/>
    </row>
    <row r="198" spans="1:6" ht="9.75">
      <c r="A198" s="117"/>
      <c r="B198" s="118"/>
      <c r="C198" s="119"/>
      <c r="D198" s="119"/>
      <c r="E198" s="119"/>
      <c r="F198" s="147"/>
    </row>
    <row r="199" spans="1:6" ht="9.75">
      <c r="A199" s="117"/>
      <c r="B199" s="118"/>
      <c r="C199" s="119"/>
      <c r="D199" s="119"/>
      <c r="E199" s="119"/>
      <c r="F199" s="147"/>
    </row>
    <row r="200" spans="1:6" ht="9.75">
      <c r="A200" s="117"/>
      <c r="B200" s="118"/>
      <c r="C200" s="119"/>
      <c r="D200" s="119"/>
      <c r="E200" s="119"/>
      <c r="F200" s="147"/>
    </row>
    <row r="201" spans="1:6" ht="9.75">
      <c r="A201" s="117"/>
      <c r="B201" s="118"/>
      <c r="C201" s="119"/>
      <c r="D201" s="119"/>
      <c r="E201" s="119"/>
      <c r="F201" s="147"/>
    </row>
    <row r="202" spans="1:6" ht="9.75">
      <c r="A202" s="117"/>
      <c r="B202" s="118"/>
      <c r="C202" s="119"/>
      <c r="D202" s="119"/>
      <c r="E202" s="119"/>
      <c r="F202" s="147"/>
    </row>
    <row r="203" spans="1:6" ht="9.75">
      <c r="A203" s="117"/>
      <c r="B203" s="118"/>
      <c r="C203" s="119"/>
      <c r="D203" s="119"/>
      <c r="E203" s="119"/>
      <c r="F203" s="147"/>
    </row>
    <row r="204" spans="1:6" ht="9.75">
      <c r="A204" s="117"/>
      <c r="B204" s="118"/>
      <c r="C204" s="119"/>
      <c r="D204" s="119"/>
      <c r="E204" s="119"/>
      <c r="F204" s="147"/>
    </row>
    <row r="205" spans="1:6" ht="9.75">
      <c r="A205" s="117"/>
      <c r="B205" s="118"/>
      <c r="C205" s="119"/>
      <c r="D205" s="119"/>
      <c r="E205" s="119"/>
      <c r="F205" s="147"/>
    </row>
    <row r="206" spans="1:6" ht="9.75">
      <c r="A206" s="117"/>
      <c r="B206" s="118"/>
      <c r="C206" s="119"/>
      <c r="D206" s="119"/>
      <c r="E206" s="119"/>
      <c r="F206" s="147"/>
    </row>
    <row r="207" spans="1:6" ht="9.75">
      <c r="A207" s="117"/>
      <c r="B207" s="118"/>
      <c r="C207" s="119"/>
      <c r="D207" s="119"/>
      <c r="E207" s="119"/>
      <c r="F207" s="147"/>
    </row>
    <row r="208" spans="1:6" ht="9.75">
      <c r="A208" s="117"/>
      <c r="B208" s="118"/>
      <c r="C208" s="119"/>
      <c r="D208" s="119"/>
      <c r="E208" s="119"/>
      <c r="F208" s="147"/>
    </row>
    <row r="209" spans="1:6" ht="9.75">
      <c r="A209" s="117"/>
      <c r="B209" s="118"/>
      <c r="C209" s="119"/>
      <c r="D209" s="119"/>
      <c r="E209" s="119"/>
      <c r="F209" s="147"/>
    </row>
    <row r="210" spans="1:6" ht="9.75">
      <c r="A210" s="117"/>
      <c r="B210" s="118"/>
      <c r="C210" s="119"/>
      <c r="D210" s="119"/>
      <c r="E210" s="119"/>
      <c r="F210" s="147"/>
    </row>
    <row r="211" spans="1:6" ht="9.75">
      <c r="A211" s="117"/>
      <c r="B211" s="118"/>
      <c r="C211" s="119"/>
      <c r="D211" s="119"/>
      <c r="E211" s="119"/>
      <c r="F211" s="147"/>
    </row>
    <row r="212" spans="1:6" ht="9.75">
      <c r="A212" s="117"/>
      <c r="B212" s="118"/>
      <c r="C212" s="119"/>
      <c r="D212" s="119"/>
      <c r="E212" s="119"/>
      <c r="F212" s="147"/>
    </row>
    <row r="213" spans="1:6" ht="9.75">
      <c r="A213" s="117"/>
      <c r="B213" s="118"/>
      <c r="C213" s="119"/>
      <c r="D213" s="119"/>
      <c r="E213" s="119"/>
      <c r="F213" s="147"/>
    </row>
    <row r="214" spans="1:6" ht="9.75">
      <c r="A214" s="117"/>
      <c r="B214" s="118"/>
      <c r="C214" s="119"/>
      <c r="D214" s="119"/>
      <c r="E214" s="119"/>
      <c r="F214" s="147"/>
    </row>
    <row r="215" spans="1:6" ht="9.75">
      <c r="A215" s="117"/>
      <c r="B215" s="118"/>
      <c r="C215" s="119"/>
      <c r="D215" s="119"/>
      <c r="E215" s="119"/>
      <c r="F215" s="147"/>
    </row>
    <row r="216" spans="1:6" ht="9.75">
      <c r="A216" s="117"/>
      <c r="B216" s="118"/>
      <c r="C216" s="119"/>
      <c r="D216" s="119"/>
      <c r="E216" s="119"/>
      <c r="F216" s="147"/>
    </row>
    <row r="217" spans="1:6" ht="9.75">
      <c r="A217" s="117"/>
      <c r="B217" s="118"/>
      <c r="C217" s="119"/>
      <c r="D217" s="119"/>
      <c r="E217" s="119"/>
      <c r="F217" s="147"/>
    </row>
    <row r="218" spans="1:6" ht="9.75">
      <c r="A218" s="117"/>
      <c r="B218" s="118"/>
      <c r="C218" s="119"/>
      <c r="D218" s="119"/>
      <c r="E218" s="119"/>
      <c r="F218" s="147"/>
    </row>
    <row r="219" spans="1:6" ht="9.75">
      <c r="A219" s="117"/>
      <c r="B219" s="118"/>
      <c r="C219" s="119"/>
      <c r="D219" s="119"/>
      <c r="E219" s="119"/>
      <c r="F219" s="147"/>
    </row>
    <row r="220" spans="1:6" ht="9.75">
      <c r="A220" s="117"/>
      <c r="B220" s="118"/>
      <c r="C220" s="119"/>
      <c r="D220" s="119"/>
      <c r="E220" s="119"/>
      <c r="F220" s="147"/>
    </row>
    <row r="221" spans="1:6" ht="9.75">
      <c r="A221" s="117"/>
      <c r="B221" s="118"/>
      <c r="C221" s="119"/>
      <c r="D221" s="119"/>
      <c r="E221" s="119"/>
      <c r="F221" s="147"/>
    </row>
    <row r="222" spans="1:6" ht="9.75">
      <c r="A222" s="117"/>
      <c r="B222" s="118"/>
      <c r="C222" s="119"/>
      <c r="D222" s="119"/>
      <c r="E222" s="119"/>
      <c r="F222" s="147"/>
    </row>
    <row r="223" spans="1:6" ht="9.75">
      <c r="A223" s="117"/>
      <c r="B223" s="118"/>
      <c r="C223" s="119"/>
      <c r="D223" s="119"/>
      <c r="E223" s="119"/>
      <c r="F223" s="147"/>
    </row>
    <row r="224" spans="1:6" ht="9.75">
      <c r="A224" s="117"/>
      <c r="B224" s="118"/>
      <c r="C224" s="119"/>
      <c r="D224" s="119"/>
      <c r="E224" s="119"/>
      <c r="F224" s="147"/>
    </row>
    <row r="225" spans="1:6" ht="9.75">
      <c r="A225" s="117"/>
      <c r="B225" s="118"/>
      <c r="C225" s="119"/>
      <c r="D225" s="119"/>
      <c r="E225" s="119"/>
      <c r="F225" s="147"/>
    </row>
    <row r="226" spans="1:6" ht="9.75">
      <c r="A226" s="117"/>
      <c r="B226" s="118"/>
      <c r="C226" s="119"/>
      <c r="D226" s="119"/>
      <c r="E226" s="119"/>
      <c r="F226" s="147"/>
    </row>
    <row r="227" spans="1:6" ht="9.75">
      <c r="A227" s="117"/>
      <c r="B227" s="118"/>
      <c r="C227" s="119"/>
      <c r="D227" s="119"/>
      <c r="E227" s="119"/>
      <c r="F227" s="147"/>
    </row>
    <row r="228" spans="1:6" ht="9.75">
      <c r="A228" s="117"/>
      <c r="B228" s="118"/>
      <c r="C228" s="119"/>
      <c r="D228" s="119"/>
      <c r="E228" s="119"/>
      <c r="F228" s="147"/>
    </row>
    <row r="229" spans="1:6" ht="9.75">
      <c r="A229" s="117"/>
      <c r="B229" s="118"/>
      <c r="C229" s="119"/>
      <c r="D229" s="119"/>
      <c r="E229" s="119"/>
      <c r="F229" s="147"/>
    </row>
    <row r="230" spans="1:6" ht="9.75">
      <c r="A230" s="117"/>
      <c r="B230" s="118"/>
      <c r="C230" s="119"/>
      <c r="D230" s="119"/>
      <c r="E230" s="119"/>
      <c r="F230" s="147"/>
    </row>
    <row r="231" spans="1:6" ht="9.75">
      <c r="A231" s="117"/>
      <c r="B231" s="118"/>
      <c r="C231" s="119"/>
      <c r="D231" s="119"/>
      <c r="E231" s="119"/>
      <c r="F231" s="147"/>
    </row>
    <row r="232" spans="1:6" ht="9.75">
      <c r="A232" s="117"/>
      <c r="B232" s="118"/>
      <c r="C232" s="119"/>
      <c r="D232" s="119"/>
      <c r="E232" s="119"/>
      <c r="F232" s="147"/>
    </row>
    <row r="233" spans="1:6" ht="9.75">
      <c r="A233" s="117"/>
      <c r="B233" s="118"/>
      <c r="C233" s="119"/>
      <c r="D233" s="119"/>
      <c r="E233" s="119"/>
      <c r="F233" s="147"/>
    </row>
    <row r="234" spans="1:6" ht="9.75">
      <c r="A234" s="117"/>
      <c r="B234" s="118"/>
      <c r="C234" s="119"/>
      <c r="D234" s="119"/>
      <c r="E234" s="119"/>
      <c r="F234" s="147"/>
    </row>
    <row r="235" spans="1:6" ht="9.75">
      <c r="A235" s="117"/>
      <c r="B235" s="118"/>
      <c r="C235" s="119"/>
      <c r="D235" s="119"/>
      <c r="E235" s="119"/>
      <c r="F235" s="147"/>
    </row>
    <row r="236" spans="1:6" ht="9.75">
      <c r="A236" s="117"/>
      <c r="B236" s="118"/>
      <c r="C236" s="119"/>
      <c r="D236" s="119"/>
      <c r="E236" s="119"/>
      <c r="F236" s="147"/>
    </row>
    <row r="237" spans="1:6" ht="9.75">
      <c r="A237" s="117"/>
      <c r="B237" s="118"/>
      <c r="C237" s="119"/>
      <c r="D237" s="119"/>
      <c r="E237" s="119"/>
      <c r="F237" s="147"/>
    </row>
    <row r="238" spans="1:6" ht="9.75">
      <c r="A238" s="117"/>
      <c r="B238" s="118"/>
      <c r="C238" s="119"/>
      <c r="D238" s="119"/>
      <c r="E238" s="119"/>
      <c r="F238" s="147"/>
    </row>
    <row r="239" spans="1:6" ht="9.75">
      <c r="A239" s="117"/>
      <c r="B239" s="118"/>
      <c r="C239" s="119"/>
      <c r="D239" s="119"/>
      <c r="E239" s="119"/>
      <c r="F239" s="147"/>
    </row>
    <row r="240" spans="1:6" ht="9.75">
      <c r="A240" s="117"/>
      <c r="B240" s="118"/>
      <c r="C240" s="119"/>
      <c r="D240" s="119"/>
      <c r="E240" s="119"/>
      <c r="F240" s="147"/>
    </row>
    <row r="241" spans="1:6" ht="9.75">
      <c r="A241" s="117"/>
      <c r="B241" s="118"/>
      <c r="C241" s="119"/>
      <c r="D241" s="119"/>
      <c r="E241" s="119"/>
      <c r="F241" s="147"/>
    </row>
    <row r="242" spans="1:6" ht="9.75">
      <c r="A242" s="117"/>
      <c r="B242" s="118"/>
      <c r="C242" s="119"/>
      <c r="D242" s="119"/>
      <c r="E242" s="119"/>
      <c r="F242" s="147"/>
    </row>
    <row r="243" spans="1:6" ht="9.75">
      <c r="A243" s="117"/>
      <c r="B243" s="118"/>
      <c r="C243" s="119"/>
      <c r="D243" s="119"/>
      <c r="E243" s="119"/>
      <c r="F243" s="147"/>
    </row>
    <row r="244" spans="1:6" ht="9.75">
      <c r="A244" s="117"/>
      <c r="B244" s="118"/>
      <c r="C244" s="119"/>
      <c r="D244" s="119"/>
      <c r="E244" s="119"/>
      <c r="F244" s="147"/>
    </row>
    <row r="245" spans="1:6" ht="9.75">
      <c r="A245" s="117"/>
      <c r="B245" s="118"/>
      <c r="C245" s="119"/>
      <c r="D245" s="119"/>
      <c r="E245" s="119"/>
      <c r="F245" s="147"/>
    </row>
    <row r="246" spans="1:6" ht="9.75">
      <c r="A246" s="117"/>
      <c r="B246" s="118"/>
      <c r="C246" s="119"/>
      <c r="D246" s="119"/>
      <c r="E246" s="119"/>
      <c r="F246" s="147"/>
    </row>
    <row r="247" spans="1:6" ht="9.75">
      <c r="A247" s="117"/>
      <c r="B247" s="118"/>
      <c r="C247" s="119"/>
      <c r="D247" s="119"/>
      <c r="E247" s="119"/>
      <c r="F247" s="147"/>
    </row>
    <row r="248" spans="1:6" ht="9.75">
      <c r="A248" s="117"/>
      <c r="B248" s="118"/>
      <c r="C248" s="119"/>
      <c r="D248" s="119"/>
      <c r="E248" s="119"/>
      <c r="F248" s="147"/>
    </row>
    <row r="249" spans="1:6" ht="9.75">
      <c r="A249" s="117"/>
      <c r="B249" s="118"/>
      <c r="C249" s="119"/>
      <c r="D249" s="119"/>
      <c r="E249" s="119"/>
      <c r="F249" s="147"/>
    </row>
    <row r="250" spans="1:6" ht="9.75">
      <c r="A250" s="117"/>
      <c r="B250" s="118"/>
      <c r="C250" s="119"/>
      <c r="D250" s="119"/>
      <c r="E250" s="119"/>
      <c r="F250" s="147"/>
    </row>
    <row r="251" spans="1:6" ht="9.75">
      <c r="A251" s="117"/>
      <c r="B251" s="118"/>
      <c r="C251" s="119"/>
      <c r="D251" s="119"/>
      <c r="E251" s="119"/>
      <c r="F251" s="147"/>
    </row>
    <row r="252" spans="1:6" ht="9.75">
      <c r="A252" s="117"/>
      <c r="B252" s="118"/>
      <c r="C252" s="119"/>
      <c r="D252" s="119"/>
      <c r="E252" s="119"/>
      <c r="F252" s="147"/>
    </row>
    <row r="253" spans="1:6" ht="9.75">
      <c r="A253" s="117"/>
      <c r="B253" s="118"/>
      <c r="C253" s="119"/>
      <c r="D253" s="119"/>
      <c r="E253" s="119"/>
      <c r="F253" s="147"/>
    </row>
    <row r="254" spans="1:6" ht="9.75">
      <c r="A254" s="117"/>
      <c r="B254" s="118"/>
      <c r="C254" s="119"/>
      <c r="D254" s="119"/>
      <c r="E254" s="119"/>
      <c r="F254" s="147"/>
    </row>
    <row r="255" spans="1:6" ht="9.75">
      <c r="A255" s="117"/>
      <c r="B255" s="118"/>
      <c r="C255" s="119"/>
      <c r="D255" s="119"/>
      <c r="E255" s="119"/>
      <c r="F255" s="147"/>
    </row>
    <row r="256" spans="1:6" ht="9.75">
      <c r="A256" s="117"/>
      <c r="B256" s="118"/>
      <c r="C256" s="119"/>
      <c r="D256" s="119"/>
      <c r="E256" s="119"/>
      <c r="F256" s="147"/>
    </row>
    <row r="257" spans="1:6" ht="9.75">
      <c r="A257" s="117"/>
      <c r="B257" s="118"/>
      <c r="C257" s="119"/>
      <c r="D257" s="119"/>
      <c r="E257" s="119"/>
      <c r="F257" s="147"/>
    </row>
    <row r="258" spans="1:6" ht="9.75">
      <c r="A258" s="117"/>
      <c r="B258" s="118"/>
      <c r="C258" s="119"/>
      <c r="D258" s="119"/>
      <c r="E258" s="119"/>
      <c r="F258" s="147"/>
    </row>
    <row r="259" spans="1:6" ht="9.75">
      <c r="A259" s="117"/>
      <c r="B259" s="118"/>
      <c r="C259" s="119"/>
      <c r="D259" s="119"/>
      <c r="E259" s="119"/>
      <c r="F259" s="147"/>
    </row>
    <row r="260" spans="1:6" ht="9.75">
      <c r="A260" s="117"/>
      <c r="B260" s="118"/>
      <c r="C260" s="119"/>
      <c r="D260" s="119"/>
      <c r="E260" s="119"/>
      <c r="F260" s="147"/>
    </row>
    <row r="261" spans="1:6" ht="9.75">
      <c r="A261" s="117"/>
      <c r="B261" s="118"/>
      <c r="C261" s="119"/>
      <c r="D261" s="119"/>
      <c r="E261" s="119"/>
      <c r="F261" s="147"/>
    </row>
    <row r="262" spans="1:6" ht="9.75">
      <c r="A262" s="117"/>
      <c r="B262" s="118"/>
      <c r="C262" s="119"/>
      <c r="D262" s="119"/>
      <c r="E262" s="119"/>
      <c r="F262" s="147"/>
    </row>
    <row r="263" spans="1:6" ht="9.75">
      <c r="A263" s="117"/>
      <c r="B263" s="118"/>
      <c r="C263" s="119"/>
      <c r="D263" s="119"/>
      <c r="E263" s="119"/>
      <c r="F263" s="147"/>
    </row>
    <row r="264" spans="1:6" ht="9.75">
      <c r="A264" s="117"/>
      <c r="B264" s="118"/>
      <c r="C264" s="119"/>
      <c r="D264" s="119"/>
      <c r="E264" s="119"/>
      <c r="F264" s="147"/>
    </row>
    <row r="265" spans="1:6" ht="9.75">
      <c r="A265" s="117"/>
      <c r="B265" s="118"/>
      <c r="C265" s="119"/>
      <c r="D265" s="119"/>
      <c r="E265" s="119"/>
      <c r="F265" s="147"/>
    </row>
    <row r="266" spans="1:6" ht="9.75">
      <c r="A266" s="117"/>
      <c r="B266" s="118"/>
      <c r="C266" s="119"/>
      <c r="D266" s="119"/>
      <c r="E266" s="119"/>
      <c r="F266" s="147"/>
    </row>
    <row r="267" spans="1:6" ht="9.75">
      <c r="A267" s="117"/>
      <c r="B267" s="118"/>
      <c r="C267" s="119"/>
      <c r="D267" s="119"/>
      <c r="E267" s="119"/>
      <c r="F267" s="147"/>
    </row>
    <row r="268" spans="1:6" ht="9.75">
      <c r="A268" s="117"/>
      <c r="B268" s="118"/>
      <c r="C268" s="119"/>
      <c r="D268" s="119"/>
      <c r="E268" s="119"/>
      <c r="F268" s="147"/>
    </row>
    <row r="269" spans="1:6" ht="9.75">
      <c r="A269" s="117"/>
      <c r="B269" s="118"/>
      <c r="C269" s="119"/>
      <c r="D269" s="119"/>
      <c r="E269" s="119"/>
      <c r="F269" s="147"/>
    </row>
    <row r="270" spans="1:6" ht="9.75">
      <c r="A270" s="117"/>
      <c r="B270" s="118"/>
      <c r="C270" s="119"/>
      <c r="D270" s="119"/>
      <c r="E270" s="119"/>
      <c r="F270" s="147"/>
    </row>
    <row r="271" spans="1:6" ht="9.75">
      <c r="A271" s="117"/>
      <c r="B271" s="118"/>
      <c r="C271" s="119"/>
      <c r="D271" s="119"/>
      <c r="E271" s="119"/>
      <c r="F271" s="147"/>
    </row>
    <row r="272" spans="1:6" ht="9.75">
      <c r="A272" s="117"/>
      <c r="B272" s="118"/>
      <c r="C272" s="119"/>
      <c r="D272" s="119"/>
      <c r="E272" s="119"/>
      <c r="F272" s="147"/>
    </row>
    <row r="273" spans="1:6" ht="9.75">
      <c r="A273" s="117"/>
      <c r="B273" s="118"/>
      <c r="C273" s="119"/>
      <c r="D273" s="119"/>
      <c r="E273" s="119"/>
      <c r="F273" s="147"/>
    </row>
    <row r="274" spans="1:6" ht="9.75">
      <c r="A274" s="117"/>
      <c r="B274" s="118"/>
      <c r="C274" s="119"/>
      <c r="D274" s="119"/>
      <c r="E274" s="119"/>
      <c r="F274" s="147"/>
    </row>
    <row r="275" spans="1:6" ht="9.75">
      <c r="A275" s="117"/>
      <c r="B275" s="118"/>
      <c r="C275" s="119"/>
      <c r="D275" s="119"/>
      <c r="E275" s="119"/>
      <c r="F275" s="147"/>
    </row>
    <row r="276" spans="1:6" ht="9.75">
      <c r="A276" s="117"/>
      <c r="B276" s="118"/>
      <c r="C276" s="119"/>
      <c r="D276" s="119"/>
      <c r="E276" s="119"/>
      <c r="F276" s="147"/>
    </row>
    <row r="277" spans="1:6" ht="9.75">
      <c r="A277" s="117"/>
      <c r="B277" s="118"/>
      <c r="C277" s="119"/>
      <c r="D277" s="119"/>
      <c r="E277" s="119"/>
      <c r="F277" s="147"/>
    </row>
    <row r="278" spans="1:6" ht="9.75">
      <c r="A278" s="117"/>
      <c r="B278" s="118"/>
      <c r="C278" s="119"/>
      <c r="D278" s="119"/>
      <c r="E278" s="119"/>
      <c r="F278" s="147"/>
    </row>
    <row r="279" spans="1:6" ht="9.75">
      <c r="A279" s="117"/>
      <c r="B279" s="118"/>
      <c r="C279" s="119"/>
      <c r="D279" s="119"/>
      <c r="E279" s="119"/>
      <c r="F279" s="147"/>
    </row>
    <row r="280" spans="1:6" ht="9.75">
      <c r="A280" s="117"/>
      <c r="B280" s="118"/>
      <c r="C280" s="119"/>
      <c r="D280" s="119"/>
      <c r="E280" s="119"/>
      <c r="F280" s="147"/>
    </row>
    <row r="281" spans="1:6" ht="9.75">
      <c r="A281" s="117"/>
      <c r="B281" s="118"/>
      <c r="C281" s="119"/>
      <c r="D281" s="119"/>
      <c r="E281" s="119"/>
      <c r="F281" s="147"/>
    </row>
    <row r="282" spans="1:6" ht="9.75">
      <c r="A282" s="117"/>
      <c r="B282" s="118"/>
      <c r="C282" s="119"/>
      <c r="D282" s="119"/>
      <c r="E282" s="119"/>
      <c r="F282" s="147"/>
    </row>
    <row r="283" spans="1:6" ht="9.75">
      <c r="A283" s="117"/>
      <c r="B283" s="118"/>
      <c r="C283" s="119"/>
      <c r="D283" s="119"/>
      <c r="E283" s="119"/>
      <c r="F283" s="147"/>
    </row>
    <row r="284" spans="1:6" ht="9.75">
      <c r="A284" s="117"/>
      <c r="B284" s="118"/>
      <c r="C284" s="119"/>
      <c r="D284" s="119"/>
      <c r="E284" s="119"/>
      <c r="F284" s="147"/>
    </row>
    <row r="285" spans="1:6" ht="9.75">
      <c r="A285" s="117"/>
      <c r="B285" s="118"/>
      <c r="C285" s="119"/>
      <c r="D285" s="119"/>
      <c r="E285" s="119"/>
      <c r="F285" s="147"/>
    </row>
    <row r="286" spans="1:6" ht="9.75">
      <c r="A286" s="117"/>
      <c r="B286" s="118"/>
      <c r="C286" s="119"/>
      <c r="D286" s="119"/>
      <c r="E286" s="119"/>
      <c r="F286" s="147"/>
    </row>
    <row r="287" spans="1:6" ht="9.75">
      <c r="A287" s="117"/>
      <c r="B287" s="118"/>
      <c r="C287" s="119"/>
      <c r="D287" s="119"/>
      <c r="E287" s="119"/>
      <c r="F287" s="147"/>
    </row>
    <row r="288" spans="1:6" ht="9.75">
      <c r="A288" s="117"/>
      <c r="B288" s="118"/>
      <c r="C288" s="119"/>
      <c r="D288" s="119"/>
      <c r="E288" s="119"/>
      <c r="F288" s="147"/>
    </row>
    <row r="289" spans="1:6" ht="9.75">
      <c r="A289" s="117"/>
      <c r="B289" s="118"/>
      <c r="C289" s="119"/>
      <c r="D289" s="119"/>
      <c r="E289" s="119"/>
      <c r="F289" s="147"/>
    </row>
    <row r="290" spans="1:6" ht="9.75">
      <c r="A290" s="117"/>
      <c r="B290" s="118"/>
      <c r="C290" s="119"/>
      <c r="D290" s="119"/>
      <c r="E290" s="119"/>
      <c r="F290" s="147"/>
    </row>
    <row r="291" spans="1:6" ht="9.75">
      <c r="A291" s="117"/>
      <c r="B291" s="118"/>
      <c r="C291" s="119"/>
      <c r="D291" s="119"/>
      <c r="E291" s="119"/>
      <c r="F291" s="147"/>
    </row>
    <row r="292" spans="1:6" ht="9.75">
      <c r="A292" s="117"/>
      <c r="B292" s="118"/>
      <c r="C292" s="119"/>
      <c r="D292" s="119"/>
      <c r="E292" s="119"/>
      <c r="F292" s="147"/>
    </row>
    <row r="293" spans="1:6" ht="9.75">
      <c r="A293" s="117"/>
      <c r="B293" s="118"/>
      <c r="C293" s="119"/>
      <c r="D293" s="119"/>
      <c r="E293" s="119"/>
      <c r="F293" s="147"/>
    </row>
    <row r="294" spans="1:6" ht="9.75">
      <c r="A294" s="117"/>
      <c r="B294" s="118"/>
      <c r="C294" s="119"/>
      <c r="D294" s="119"/>
      <c r="E294" s="119"/>
      <c r="F294" s="147"/>
    </row>
    <row r="295" spans="1:6" ht="9.75">
      <c r="A295" s="117"/>
      <c r="B295" s="118"/>
      <c r="C295" s="119"/>
      <c r="D295" s="119"/>
      <c r="E295" s="119"/>
      <c r="F295" s="147"/>
    </row>
    <row r="296" spans="1:6" ht="9.75">
      <c r="A296" s="117"/>
      <c r="B296" s="118"/>
      <c r="C296" s="119"/>
      <c r="D296" s="119"/>
      <c r="E296" s="119"/>
      <c r="F296" s="147"/>
    </row>
    <row r="297" spans="1:6" ht="9.75">
      <c r="A297" s="117"/>
      <c r="B297" s="118"/>
      <c r="C297" s="119"/>
      <c r="D297" s="119"/>
      <c r="E297" s="119"/>
      <c r="F297" s="147"/>
    </row>
    <row r="298" spans="1:6" ht="9.75">
      <c r="A298" s="117"/>
      <c r="B298" s="118"/>
      <c r="C298" s="119"/>
      <c r="D298" s="119"/>
      <c r="E298" s="119"/>
      <c r="F298" s="147"/>
    </row>
    <row r="299" spans="1:6" ht="9.75">
      <c r="A299" s="117"/>
      <c r="B299" s="118"/>
      <c r="C299" s="119"/>
      <c r="D299" s="119"/>
      <c r="E299" s="119"/>
      <c r="F299" s="147"/>
    </row>
    <row r="300" spans="1:6" ht="9.75">
      <c r="A300" s="117"/>
      <c r="B300" s="118"/>
      <c r="C300" s="119"/>
      <c r="D300" s="119"/>
      <c r="E300" s="119"/>
      <c r="F300" s="147"/>
    </row>
    <row r="301" spans="1:6" ht="9.75">
      <c r="A301" s="117"/>
      <c r="B301" s="118"/>
      <c r="C301" s="119"/>
      <c r="D301" s="119"/>
      <c r="E301" s="119"/>
      <c r="F301" s="147"/>
    </row>
    <row r="302" spans="1:6" ht="9.75">
      <c r="A302" s="117"/>
      <c r="B302" s="118"/>
      <c r="C302" s="119"/>
      <c r="D302" s="119"/>
      <c r="E302" s="119"/>
      <c r="F302" s="147"/>
    </row>
    <row r="303" spans="1:6" ht="9.75">
      <c r="A303" s="117"/>
      <c r="B303" s="118"/>
      <c r="C303" s="119"/>
      <c r="D303" s="119"/>
      <c r="E303" s="119"/>
      <c r="F303" s="147"/>
    </row>
    <row r="304" spans="1:6" ht="9.75">
      <c r="A304" s="117"/>
      <c r="B304" s="118"/>
      <c r="C304" s="119"/>
      <c r="D304" s="119"/>
      <c r="E304" s="119"/>
      <c r="F304" s="147"/>
    </row>
    <row r="305" spans="1:6" ht="9.75">
      <c r="A305" s="117"/>
      <c r="B305" s="118"/>
      <c r="C305" s="119"/>
      <c r="D305" s="119"/>
      <c r="E305" s="119"/>
      <c r="F305" s="147"/>
    </row>
    <row r="306" spans="1:6" ht="9.75">
      <c r="A306" s="117"/>
      <c r="B306" s="118"/>
      <c r="C306" s="119"/>
      <c r="D306" s="119"/>
      <c r="E306" s="119"/>
      <c r="F306" s="147"/>
    </row>
    <row r="307" spans="1:6" ht="9.75">
      <c r="A307" s="117"/>
      <c r="B307" s="118"/>
      <c r="C307" s="119"/>
      <c r="D307" s="119"/>
      <c r="E307" s="119"/>
      <c r="F307" s="147"/>
    </row>
    <row r="308" spans="1:6" ht="9.75">
      <c r="A308" s="117"/>
      <c r="B308" s="118"/>
      <c r="C308" s="119"/>
      <c r="D308" s="119"/>
      <c r="E308" s="119"/>
      <c r="F308" s="147"/>
    </row>
    <row r="309" spans="1:6" ht="9.75">
      <c r="A309" s="117"/>
      <c r="B309" s="118"/>
      <c r="C309" s="119"/>
      <c r="D309" s="119"/>
      <c r="E309" s="119"/>
      <c r="F309" s="147"/>
    </row>
    <row r="310" spans="1:6" ht="9.75">
      <c r="A310" s="117"/>
      <c r="B310" s="118"/>
      <c r="C310" s="119"/>
      <c r="D310" s="119"/>
      <c r="E310" s="119"/>
      <c r="F310" s="147"/>
    </row>
    <row r="311" spans="1:6" ht="9.75">
      <c r="A311" s="117"/>
      <c r="B311" s="118"/>
      <c r="C311" s="119"/>
      <c r="D311" s="119"/>
      <c r="E311" s="119"/>
      <c r="F311" s="147"/>
    </row>
    <row r="312" spans="1:6" ht="9.75">
      <c r="A312" s="119"/>
      <c r="B312" s="121"/>
      <c r="C312" s="119"/>
      <c r="D312" s="119"/>
      <c r="E312" s="119"/>
      <c r="F312" s="147"/>
    </row>
    <row r="313" spans="1:6" ht="9.75">
      <c r="A313" s="119"/>
      <c r="B313" s="121"/>
      <c r="C313" s="119"/>
      <c r="D313" s="119"/>
      <c r="E313" s="119"/>
      <c r="F313" s="147"/>
    </row>
    <row r="314" spans="1:6" ht="9.75">
      <c r="A314" s="119"/>
      <c r="B314" s="121"/>
      <c r="C314" s="119"/>
      <c r="D314" s="119"/>
      <c r="E314" s="119"/>
      <c r="F314" s="147"/>
    </row>
    <row r="315" spans="1:6" ht="9.75">
      <c r="A315" s="119"/>
      <c r="B315" s="121"/>
      <c r="C315" s="119"/>
      <c r="D315" s="119"/>
      <c r="E315" s="119"/>
      <c r="F315" s="147"/>
    </row>
    <row r="316" spans="1:6" ht="9.75">
      <c r="A316" s="119"/>
      <c r="B316" s="121"/>
      <c r="C316" s="119"/>
      <c r="D316" s="119"/>
      <c r="E316" s="119"/>
      <c r="F316" s="147"/>
    </row>
    <row r="317" spans="1:6" ht="9.75">
      <c r="A317" s="119"/>
      <c r="B317" s="121"/>
      <c r="C317" s="119"/>
      <c r="D317" s="119"/>
      <c r="E317" s="119"/>
      <c r="F317" s="147"/>
    </row>
    <row r="318" spans="1:6" ht="9.75">
      <c r="A318" s="119"/>
      <c r="B318" s="121"/>
      <c r="C318" s="119"/>
      <c r="D318" s="119"/>
      <c r="E318" s="119"/>
      <c r="F318" s="147"/>
    </row>
    <row r="319" spans="1:6" ht="9.75">
      <c r="A319" s="119"/>
      <c r="B319" s="121"/>
      <c r="C319" s="119"/>
      <c r="D319" s="119"/>
      <c r="E319" s="119"/>
      <c r="F319" s="147"/>
    </row>
    <row r="320" spans="1:6" ht="9.75">
      <c r="A320" s="119"/>
      <c r="B320" s="121"/>
      <c r="C320" s="119"/>
      <c r="D320" s="119"/>
      <c r="E320" s="119"/>
      <c r="F320" s="147"/>
    </row>
    <row r="321" spans="1:6" ht="9.75">
      <c r="A321" s="119"/>
      <c r="B321" s="121"/>
      <c r="C321" s="119"/>
      <c r="D321" s="119"/>
      <c r="E321" s="119"/>
      <c r="F321" s="147"/>
    </row>
    <row r="322" spans="1:6" ht="9.75">
      <c r="A322" s="119"/>
      <c r="B322" s="121"/>
      <c r="C322" s="119"/>
      <c r="D322" s="119"/>
      <c r="E322" s="119"/>
      <c r="F322" s="147"/>
    </row>
    <row r="323" spans="3:6" ht="9.75">
      <c r="C323" s="119"/>
      <c r="F323" s="147"/>
    </row>
    <row r="324" spans="3:6" ht="9.75">
      <c r="C324" s="119"/>
      <c r="F324" s="147"/>
    </row>
    <row r="325" spans="3:6" ht="9.75">
      <c r="C325" s="119"/>
      <c r="F325" s="147"/>
    </row>
    <row r="326" spans="3:6" ht="9.75">
      <c r="C326" s="119"/>
      <c r="F326" s="147"/>
    </row>
    <row r="327" spans="3:6" ht="9.75">
      <c r="C327" s="119"/>
      <c r="F327" s="147"/>
    </row>
    <row r="328" spans="3:6" ht="9.75">
      <c r="C328" s="119"/>
      <c r="F328" s="147"/>
    </row>
    <row r="329" spans="3:6" ht="9.75">
      <c r="C329" s="119"/>
      <c r="F329" s="147"/>
    </row>
    <row r="330" spans="3:6" ht="9.75">
      <c r="C330" s="119"/>
      <c r="F330" s="147"/>
    </row>
    <row r="331" spans="3:6" ht="9.75">
      <c r="C331" s="119"/>
      <c r="F331" s="147"/>
    </row>
    <row r="332" spans="3:6" ht="9.75">
      <c r="C332" s="119"/>
      <c r="F332" s="147"/>
    </row>
    <row r="333" spans="3:6" ht="9.75">
      <c r="C333" s="119"/>
      <c r="F333" s="147"/>
    </row>
    <row r="334" spans="3:6" ht="9.75">
      <c r="C334" s="119"/>
      <c r="F334" s="147"/>
    </row>
    <row r="335" spans="3:6" ht="9.75">
      <c r="C335" s="119"/>
      <c r="F335" s="147"/>
    </row>
    <row r="336" spans="3:6" ht="9.75">
      <c r="C336" s="119"/>
      <c r="F336" s="147"/>
    </row>
    <row r="337" spans="3:6" ht="9.75">
      <c r="C337" s="119"/>
      <c r="F337" s="147"/>
    </row>
    <row r="338" spans="3:6" ht="9.75">
      <c r="C338" s="119"/>
      <c r="F338" s="147"/>
    </row>
    <row r="339" spans="3:6" ht="9.75">
      <c r="C339" s="119"/>
      <c r="F339" s="147"/>
    </row>
    <row r="340" spans="3:6" ht="9.75">
      <c r="C340" s="119"/>
      <c r="F340" s="147"/>
    </row>
    <row r="341" spans="3:6" ht="9.75">
      <c r="C341" s="119"/>
      <c r="F341" s="147"/>
    </row>
    <row r="342" spans="3:6" ht="9.75">
      <c r="C342" s="119"/>
      <c r="F342" s="147"/>
    </row>
    <row r="343" spans="3:6" ht="9.75">
      <c r="C343" s="119"/>
      <c r="F343" s="147"/>
    </row>
    <row r="344" spans="3:6" ht="9.75">
      <c r="C344" s="119"/>
      <c r="F344" s="147"/>
    </row>
    <row r="345" spans="3:6" ht="9.75">
      <c r="C345" s="119"/>
      <c r="F345" s="147"/>
    </row>
    <row r="346" spans="3:6" ht="9.75">
      <c r="C346" s="119"/>
      <c r="F346" s="147"/>
    </row>
    <row r="347" spans="3:6" ht="9.75">
      <c r="C347" s="119"/>
      <c r="F347" s="147"/>
    </row>
    <row r="348" spans="3:6" ht="9.75">
      <c r="C348" s="119"/>
      <c r="F348" s="147"/>
    </row>
    <row r="349" spans="3:6" ht="9.75">
      <c r="C349" s="119"/>
      <c r="F349" s="147"/>
    </row>
    <row r="350" spans="3:6" ht="9.75">
      <c r="C350" s="119"/>
      <c r="F350" s="147"/>
    </row>
    <row r="351" spans="3:6" ht="9.75">
      <c r="C351" s="119"/>
      <c r="F351" s="147"/>
    </row>
    <row r="352" spans="3:6" ht="9.75">
      <c r="C352" s="119"/>
      <c r="F352" s="147"/>
    </row>
    <row r="353" spans="3:6" ht="9.75">
      <c r="C353" s="119"/>
      <c r="F353" s="147"/>
    </row>
    <row r="354" spans="3:6" ht="9.75">
      <c r="C354" s="119"/>
      <c r="F354" s="147"/>
    </row>
    <row r="355" spans="3:6" ht="9.75">
      <c r="C355" s="119"/>
      <c r="F355" s="147"/>
    </row>
    <row r="356" spans="3:6" ht="9.75">
      <c r="C356" s="119"/>
      <c r="F356" s="147"/>
    </row>
    <row r="357" spans="3:6" ht="9.75">
      <c r="C357" s="119"/>
      <c r="F357" s="147"/>
    </row>
    <row r="358" spans="3:6" ht="9.75">
      <c r="C358" s="119"/>
      <c r="F358" s="147"/>
    </row>
    <row r="359" spans="3:6" ht="9.75">
      <c r="C359" s="119"/>
      <c r="F359" s="147"/>
    </row>
    <row r="360" spans="3:6" ht="9.75">
      <c r="C360" s="119"/>
      <c r="F360" s="147"/>
    </row>
    <row r="361" spans="3:6" ht="9.75">
      <c r="C361" s="119"/>
      <c r="F361" s="147"/>
    </row>
    <row r="362" spans="3:6" ht="9.75">
      <c r="C362" s="119"/>
      <c r="F362" s="147"/>
    </row>
    <row r="363" spans="3:6" ht="9.75">
      <c r="C363" s="119"/>
      <c r="F363" s="147"/>
    </row>
    <row r="364" spans="3:6" ht="9.75">
      <c r="C364" s="119"/>
      <c r="F364" s="147"/>
    </row>
    <row r="365" spans="3:6" ht="9.75">
      <c r="C365" s="119"/>
      <c r="F365" s="147"/>
    </row>
    <row r="366" spans="3:6" ht="9.75">
      <c r="C366" s="119"/>
      <c r="F366" s="147"/>
    </row>
    <row r="367" spans="3:6" ht="9.75">
      <c r="C367" s="119"/>
      <c r="F367" s="147"/>
    </row>
    <row r="368" spans="3:6" ht="9.75">
      <c r="C368" s="119"/>
      <c r="F368" s="147"/>
    </row>
    <row r="369" spans="3:6" ht="9.75">
      <c r="C369" s="119"/>
      <c r="F369" s="147"/>
    </row>
    <row r="370" spans="3:6" ht="9.75">
      <c r="C370" s="119"/>
      <c r="F370" s="147"/>
    </row>
    <row r="371" spans="3:6" ht="9.75">
      <c r="C371" s="119"/>
      <c r="F371" s="147"/>
    </row>
    <row r="372" spans="3:6" ht="9.75">
      <c r="C372" s="119"/>
      <c r="F372" s="147"/>
    </row>
    <row r="373" spans="3:6" ht="9.75">
      <c r="C373" s="119"/>
      <c r="F373" s="147"/>
    </row>
    <row r="374" spans="3:6" ht="9.75">
      <c r="C374" s="119"/>
      <c r="F374" s="147"/>
    </row>
    <row r="375" spans="3:6" ht="9.75">
      <c r="C375" s="119"/>
      <c r="F375" s="147"/>
    </row>
    <row r="376" spans="3:6" ht="9.75">
      <c r="C376" s="119"/>
      <c r="F376" s="147"/>
    </row>
    <row r="377" spans="3:6" ht="9.75">
      <c r="C377" s="119"/>
      <c r="F377" s="147"/>
    </row>
    <row r="378" spans="3:6" ht="9.75">
      <c r="C378" s="119"/>
      <c r="F378" s="147"/>
    </row>
    <row r="379" spans="3:6" ht="9.75">
      <c r="C379" s="119"/>
      <c r="F379" s="147"/>
    </row>
    <row r="380" spans="3:6" ht="9.75">
      <c r="C380" s="119"/>
      <c r="F380" s="147"/>
    </row>
    <row r="381" spans="3:6" ht="9.75">
      <c r="C381" s="119"/>
      <c r="F381" s="147"/>
    </row>
    <row r="382" spans="3:6" ht="9.75">
      <c r="C382" s="119"/>
      <c r="F382" s="147"/>
    </row>
    <row r="383" spans="3:6" ht="9.75">
      <c r="C383" s="119"/>
      <c r="F383" s="147"/>
    </row>
    <row r="384" spans="3:6" ht="9.75">
      <c r="C384" s="119"/>
      <c r="F384" s="147"/>
    </row>
    <row r="385" spans="3:6" ht="9.75">
      <c r="C385" s="119"/>
      <c r="F385" s="147"/>
    </row>
    <row r="386" spans="3:6" ht="9.75">
      <c r="C386" s="119"/>
      <c r="F386" s="147"/>
    </row>
    <row r="387" spans="3:6" ht="9.75">
      <c r="C387" s="119"/>
      <c r="F387" s="147"/>
    </row>
    <row r="388" spans="3:6" ht="9.75">
      <c r="C388" s="119"/>
      <c r="F388" s="147"/>
    </row>
    <row r="389" spans="3:6" ht="9.75">
      <c r="C389" s="119"/>
      <c r="F389" s="147"/>
    </row>
    <row r="390" spans="3:6" ht="9.75">
      <c r="C390" s="119"/>
      <c r="F390" s="147"/>
    </row>
    <row r="391" spans="3:6" ht="9.75">
      <c r="C391" s="119"/>
      <c r="F391" s="147"/>
    </row>
    <row r="392" spans="3:6" ht="9.75">
      <c r="C392" s="119"/>
      <c r="F392" s="147"/>
    </row>
    <row r="393" spans="3:6" ht="9.75">
      <c r="C393" s="119"/>
      <c r="F393" s="147"/>
    </row>
    <row r="394" spans="3:6" ht="9.75">
      <c r="C394" s="119"/>
      <c r="F394" s="147"/>
    </row>
    <row r="395" spans="3:6" ht="9.75">
      <c r="C395" s="119"/>
      <c r="F395" s="147"/>
    </row>
    <row r="396" spans="3:6" ht="9.75">
      <c r="C396" s="119"/>
      <c r="F396" s="147"/>
    </row>
    <row r="397" spans="3:6" ht="9.75">
      <c r="C397" s="119"/>
      <c r="F397" s="147"/>
    </row>
    <row r="398" spans="3:6" ht="9.75">
      <c r="C398" s="119"/>
      <c r="F398" s="147"/>
    </row>
    <row r="399" spans="3:6" ht="9.75">
      <c r="C399" s="119"/>
      <c r="F399" s="147"/>
    </row>
    <row r="400" spans="3:6" ht="9.75">
      <c r="C400" s="119"/>
      <c r="F400" s="147"/>
    </row>
    <row r="401" spans="3:6" ht="9.75">
      <c r="C401" s="119"/>
      <c r="F401" s="147"/>
    </row>
    <row r="402" spans="3:6" ht="9.75">
      <c r="C402" s="119"/>
      <c r="F402" s="147"/>
    </row>
    <row r="403" spans="3:6" ht="9.75">
      <c r="C403" s="119"/>
      <c r="F403" s="147"/>
    </row>
    <row r="404" spans="3:6" ht="9.75">
      <c r="C404" s="119"/>
      <c r="F404" s="147"/>
    </row>
    <row r="405" spans="3:6" ht="9.75">
      <c r="C405" s="119"/>
      <c r="F405" s="147"/>
    </row>
    <row r="406" spans="3:6" ht="9.75">
      <c r="C406" s="119"/>
      <c r="F406" s="147"/>
    </row>
    <row r="407" spans="3:6" ht="9.75">
      <c r="C407" s="119"/>
      <c r="F407" s="147"/>
    </row>
    <row r="408" spans="3:6" ht="9.75">
      <c r="C408" s="119"/>
      <c r="F408" s="147"/>
    </row>
    <row r="409" spans="3:6" ht="9.75">
      <c r="C409" s="119"/>
      <c r="F409" s="147"/>
    </row>
    <row r="410" spans="3:6" ht="9.75">
      <c r="C410" s="119"/>
      <c r="F410" s="147"/>
    </row>
    <row r="411" spans="3:6" ht="9.75">
      <c r="C411" s="119"/>
      <c r="F411" s="147"/>
    </row>
    <row r="412" spans="3:6" ht="9.75">
      <c r="C412" s="119"/>
      <c r="F412" s="147"/>
    </row>
    <row r="413" spans="3:6" ht="9.75">
      <c r="C413" s="119"/>
      <c r="F413" s="147"/>
    </row>
    <row r="414" spans="3:6" ht="9.75">
      <c r="C414" s="119"/>
      <c r="F414" s="147"/>
    </row>
    <row r="415" spans="3:6" ht="9.75">
      <c r="C415" s="119"/>
      <c r="F415" s="147"/>
    </row>
    <row r="416" spans="3:6" ht="9.75">
      <c r="C416" s="119"/>
      <c r="F416" s="147"/>
    </row>
    <row r="417" spans="3:6" ht="9.75">
      <c r="C417" s="119"/>
      <c r="F417" s="147"/>
    </row>
    <row r="418" spans="3:6" ht="9.75">
      <c r="C418" s="119"/>
      <c r="F418" s="147"/>
    </row>
    <row r="419" spans="3:6" ht="9.75">
      <c r="C419" s="119"/>
      <c r="F419" s="147"/>
    </row>
    <row r="420" spans="3:6" ht="9.75">
      <c r="C420" s="119"/>
      <c r="F420" s="147"/>
    </row>
    <row r="421" spans="3:6" ht="9.75">
      <c r="C421" s="119"/>
      <c r="F421" s="147"/>
    </row>
    <row r="422" spans="3:6" ht="9.75">
      <c r="C422" s="119"/>
      <c r="F422" s="147"/>
    </row>
    <row r="423" spans="3:6" ht="9.75">
      <c r="C423" s="119"/>
      <c r="F423" s="147"/>
    </row>
    <row r="424" spans="3:6" ht="9.75">
      <c r="C424" s="119"/>
      <c r="F424" s="147"/>
    </row>
    <row r="425" spans="3:6" ht="9.75">
      <c r="C425" s="119"/>
      <c r="F425" s="147"/>
    </row>
    <row r="426" spans="3:6" ht="9.75">
      <c r="C426" s="119"/>
      <c r="F426" s="147"/>
    </row>
    <row r="427" spans="3:6" ht="9.75">
      <c r="C427" s="119"/>
      <c r="F427" s="147"/>
    </row>
    <row r="428" spans="3:6" ht="9.75">
      <c r="C428" s="119"/>
      <c r="F428" s="147"/>
    </row>
    <row r="429" spans="3:6" ht="9.75">
      <c r="C429" s="119"/>
      <c r="F429" s="147"/>
    </row>
    <row r="430" spans="3:6" ht="9.75">
      <c r="C430" s="119"/>
      <c r="F430" s="147"/>
    </row>
    <row r="431" spans="3:6" ht="9.75">
      <c r="C431" s="119"/>
      <c r="F431" s="147"/>
    </row>
    <row r="432" spans="3:6" ht="9.75">
      <c r="C432" s="119"/>
      <c r="F432" s="147"/>
    </row>
    <row r="433" spans="3:6" ht="9.75">
      <c r="C433" s="119"/>
      <c r="F433" s="147"/>
    </row>
    <row r="434" spans="3:6" ht="9.75">
      <c r="C434" s="119"/>
      <c r="F434" s="147"/>
    </row>
    <row r="435" spans="3:6" ht="9.75">
      <c r="C435" s="119"/>
      <c r="F435" s="147"/>
    </row>
    <row r="436" spans="3:6" ht="9.75">
      <c r="C436" s="119"/>
      <c r="F436" s="147"/>
    </row>
    <row r="437" spans="3:6" ht="9.75">
      <c r="C437" s="119"/>
      <c r="F437" s="147"/>
    </row>
    <row r="438" spans="3:6" ht="9.75">
      <c r="C438" s="119"/>
      <c r="F438" s="147"/>
    </row>
    <row r="439" spans="3:6" ht="9.75">
      <c r="C439" s="119"/>
      <c r="F439" s="147"/>
    </row>
    <row r="440" spans="3:6" ht="9.75">
      <c r="C440" s="119"/>
      <c r="F440" s="147"/>
    </row>
    <row r="441" spans="3:6" ht="9.75">
      <c r="C441" s="119"/>
      <c r="F441" s="147"/>
    </row>
    <row r="442" spans="3:6" ht="9.75">
      <c r="C442" s="119"/>
      <c r="F442" s="147"/>
    </row>
    <row r="443" spans="3:6" ht="9.75">
      <c r="C443" s="119"/>
      <c r="F443" s="147"/>
    </row>
    <row r="444" spans="3:6" ht="9.75">
      <c r="C444" s="119"/>
      <c r="F444" s="147"/>
    </row>
    <row r="445" spans="3:6" ht="9.75">
      <c r="C445" s="119"/>
      <c r="F445" s="147"/>
    </row>
    <row r="446" spans="3:6" ht="9.75">
      <c r="C446" s="119"/>
      <c r="F446" s="147"/>
    </row>
    <row r="447" spans="3:6" ht="9.75">
      <c r="C447" s="119"/>
      <c r="F447" s="147"/>
    </row>
    <row r="448" spans="3:6" ht="9.75">
      <c r="C448" s="119"/>
      <c r="F448" s="147"/>
    </row>
    <row r="449" spans="3:6" ht="9.75">
      <c r="C449" s="119"/>
      <c r="F449" s="147"/>
    </row>
    <row r="450" spans="3:6" ht="9.75">
      <c r="C450" s="119"/>
      <c r="F450" s="147"/>
    </row>
    <row r="451" spans="3:6" ht="9.75">
      <c r="C451" s="119"/>
      <c r="F451" s="147"/>
    </row>
    <row r="452" spans="3:6" ht="9.75">
      <c r="C452" s="119"/>
      <c r="F452" s="147"/>
    </row>
    <row r="453" spans="3:6" ht="9.75">
      <c r="C453" s="119"/>
      <c r="F453" s="147"/>
    </row>
    <row r="454" spans="3:6" ht="9.75">
      <c r="C454" s="119"/>
      <c r="F454" s="147"/>
    </row>
    <row r="455" spans="3:6" ht="9.75">
      <c r="C455" s="119"/>
      <c r="F455" s="147"/>
    </row>
    <row r="456" spans="3:6" ht="9.75">
      <c r="C456" s="119"/>
      <c r="F456" s="147"/>
    </row>
    <row r="457" spans="3:6" ht="9.75">
      <c r="C457" s="119"/>
      <c r="F457" s="147"/>
    </row>
    <row r="458" spans="3:6" ht="9.75">
      <c r="C458" s="119"/>
      <c r="F458" s="147"/>
    </row>
    <row r="459" spans="3:6" ht="9.75">
      <c r="C459" s="119"/>
      <c r="F459" s="147"/>
    </row>
    <row r="460" spans="3:6" ht="9.75">
      <c r="C460" s="119"/>
      <c r="F460" s="147"/>
    </row>
    <row r="461" spans="3:6" ht="9.75">
      <c r="C461" s="119"/>
      <c r="F461" s="147"/>
    </row>
    <row r="462" spans="3:6" ht="9.75">
      <c r="C462" s="119"/>
      <c r="F462" s="147"/>
    </row>
    <row r="463" spans="3:6" ht="9.75">
      <c r="C463" s="119"/>
      <c r="F463" s="147"/>
    </row>
    <row r="464" spans="3:6" ht="9.75">
      <c r="C464" s="119"/>
      <c r="F464" s="147"/>
    </row>
    <row r="465" spans="3:6" ht="9.75">
      <c r="C465" s="119"/>
      <c r="F465" s="147"/>
    </row>
    <row r="466" spans="3:6" ht="9.75">
      <c r="C466" s="119"/>
      <c r="F466" s="147"/>
    </row>
    <row r="467" spans="3:6" ht="9.75">
      <c r="C467" s="119"/>
      <c r="F467" s="147"/>
    </row>
    <row r="468" spans="3:6" ht="9.75">
      <c r="C468" s="119"/>
      <c r="F468" s="147"/>
    </row>
    <row r="469" spans="3:6" ht="9.75">
      <c r="C469" s="119"/>
      <c r="F469" s="147"/>
    </row>
    <row r="470" spans="3:6" ht="9.75">
      <c r="C470" s="119"/>
      <c r="F470" s="147"/>
    </row>
    <row r="471" spans="3:6" ht="9.75">
      <c r="C471" s="119"/>
      <c r="F471" s="147"/>
    </row>
    <row r="472" spans="3:6" ht="9.75">
      <c r="C472" s="119"/>
      <c r="F472" s="147"/>
    </row>
    <row r="473" spans="3:6" ht="9.75">
      <c r="C473" s="119"/>
      <c r="F473" s="147"/>
    </row>
    <row r="474" spans="3:6" ht="9.75">
      <c r="C474" s="119"/>
      <c r="F474" s="147"/>
    </row>
    <row r="475" spans="3:6" ht="9.75">
      <c r="C475" s="119"/>
      <c r="F475" s="147"/>
    </row>
    <row r="476" spans="3:6" ht="9.75">
      <c r="C476" s="119"/>
      <c r="F476" s="147"/>
    </row>
    <row r="477" spans="3:6" ht="9.75">
      <c r="C477" s="119"/>
      <c r="F477" s="147"/>
    </row>
    <row r="478" spans="3:6" ht="9.75">
      <c r="C478" s="119"/>
      <c r="F478" s="147"/>
    </row>
    <row r="479" spans="3:6" ht="9.75">
      <c r="C479" s="119"/>
      <c r="F479" s="147"/>
    </row>
    <row r="480" spans="3:6" ht="9.75">
      <c r="C480" s="119"/>
      <c r="F480" s="147"/>
    </row>
    <row r="481" spans="3:6" ht="9.75">
      <c r="C481" s="119"/>
      <c r="F481" s="147"/>
    </row>
    <row r="482" spans="3:6" ht="9.75">
      <c r="C482" s="119"/>
      <c r="F482" s="147"/>
    </row>
    <row r="483" spans="3:6" ht="9.75">
      <c r="C483" s="119"/>
      <c r="F483" s="147"/>
    </row>
    <row r="484" spans="3:6" ht="9.75">
      <c r="C484" s="119"/>
      <c r="F484" s="147"/>
    </row>
    <row r="485" spans="3:6" ht="9.75">
      <c r="C485" s="119"/>
      <c r="F485" s="147"/>
    </row>
    <row r="486" spans="3:6" ht="9.75">
      <c r="C486" s="119"/>
      <c r="F486" s="147"/>
    </row>
    <row r="487" spans="3:6" ht="9.75">
      <c r="C487" s="119"/>
      <c r="F487" s="147"/>
    </row>
    <row r="488" spans="3:6" ht="9.75">
      <c r="C488" s="119"/>
      <c r="F488" s="147"/>
    </row>
    <row r="489" spans="3:6" ht="9.75">
      <c r="C489" s="119"/>
      <c r="F489" s="147"/>
    </row>
    <row r="490" spans="3:6" ht="9.75">
      <c r="C490" s="119"/>
      <c r="F490" s="147"/>
    </row>
    <row r="491" spans="3:6" ht="9.75">
      <c r="C491" s="119"/>
      <c r="F491" s="147"/>
    </row>
    <row r="492" spans="3:6" ht="9.75">
      <c r="C492" s="119"/>
      <c r="F492" s="147"/>
    </row>
    <row r="493" spans="3:6" ht="9.75">
      <c r="C493" s="119"/>
      <c r="F493" s="147"/>
    </row>
    <row r="494" spans="3:6" ht="9.75">
      <c r="C494" s="119"/>
      <c r="F494" s="147"/>
    </row>
    <row r="495" spans="3:6" ht="9.75">
      <c r="C495" s="119"/>
      <c r="F495" s="147"/>
    </row>
    <row r="496" spans="3:6" ht="9.75">
      <c r="C496" s="119"/>
      <c r="F496" s="147"/>
    </row>
    <row r="497" spans="3:6" ht="9.75">
      <c r="C497" s="119"/>
      <c r="F497" s="147"/>
    </row>
    <row r="498" spans="3:6" ht="9.75">
      <c r="C498" s="119"/>
      <c r="F498" s="147"/>
    </row>
    <row r="499" spans="3:6" ht="9.75">
      <c r="C499" s="119"/>
      <c r="F499" s="147"/>
    </row>
    <row r="500" spans="3:6" ht="9.75">
      <c r="C500" s="119"/>
      <c r="F500" s="147"/>
    </row>
    <row r="501" spans="3:6" ht="9.75">
      <c r="C501" s="119"/>
      <c r="F501" s="147"/>
    </row>
    <row r="502" spans="3:6" ht="9.75">
      <c r="C502" s="119"/>
      <c r="F502" s="147"/>
    </row>
    <row r="503" spans="3:6" ht="9.75">
      <c r="C503" s="119"/>
      <c r="F503" s="147"/>
    </row>
    <row r="504" spans="3:6" ht="9.75">
      <c r="C504" s="119"/>
      <c r="F504" s="147"/>
    </row>
    <row r="505" spans="3:6" ht="9.75">
      <c r="C505" s="119"/>
      <c r="F505" s="147"/>
    </row>
    <row r="506" spans="3:6" ht="9.75">
      <c r="C506" s="119"/>
      <c r="F506" s="147"/>
    </row>
    <row r="507" spans="3:6" ht="9.75">
      <c r="C507" s="119"/>
      <c r="F507" s="147"/>
    </row>
    <row r="508" spans="3:6" ht="9.75">
      <c r="C508" s="119"/>
      <c r="F508" s="147"/>
    </row>
    <row r="509" spans="3:6" ht="9.75">
      <c r="C509" s="119"/>
      <c r="F509" s="147"/>
    </row>
    <row r="510" spans="3:6" ht="9.75">
      <c r="C510" s="119"/>
      <c r="F510" s="147"/>
    </row>
    <row r="511" spans="3:6" ht="9.75">
      <c r="C511" s="119"/>
      <c r="F511" s="147"/>
    </row>
    <row r="512" spans="3:6" ht="9.75">
      <c r="C512" s="119"/>
      <c r="F512" s="147"/>
    </row>
    <row r="513" spans="3:6" ht="9.75">
      <c r="C513" s="119"/>
      <c r="F513" s="147"/>
    </row>
    <row r="514" spans="3:6" ht="9.75">
      <c r="C514" s="119"/>
      <c r="F514" s="147"/>
    </row>
    <row r="515" spans="3:6" ht="9.75">
      <c r="C515" s="119"/>
      <c r="F515" s="147"/>
    </row>
    <row r="516" spans="3:6" ht="9.75">
      <c r="C516" s="119"/>
      <c r="F516" s="147"/>
    </row>
    <row r="517" spans="3:6" ht="9.75">
      <c r="C517" s="119"/>
      <c r="F517" s="147"/>
    </row>
    <row r="518" spans="3:6" ht="9.75">
      <c r="C518" s="119"/>
      <c r="F518" s="147"/>
    </row>
    <row r="519" spans="3:6" ht="9.75">
      <c r="C519" s="119"/>
      <c r="F519" s="147"/>
    </row>
    <row r="520" spans="3:6" ht="9.75">
      <c r="C520" s="119"/>
      <c r="F520" s="147"/>
    </row>
    <row r="521" spans="3:6" ht="9.75">
      <c r="C521" s="119"/>
      <c r="F521" s="147"/>
    </row>
    <row r="522" spans="3:6" ht="9.75">
      <c r="C522" s="119"/>
      <c r="F522" s="147"/>
    </row>
    <row r="523" spans="3:6" ht="9.75">
      <c r="C523" s="119"/>
      <c r="F523" s="147"/>
    </row>
    <row r="524" spans="3:6" ht="9.75">
      <c r="C524" s="119"/>
      <c r="F524" s="147"/>
    </row>
    <row r="525" spans="3:6" ht="9.75">
      <c r="C525" s="119"/>
      <c r="F525" s="147"/>
    </row>
    <row r="526" spans="3:6" ht="9.75">
      <c r="C526" s="119"/>
      <c r="F526" s="147"/>
    </row>
    <row r="527" spans="3:6" ht="9.75">
      <c r="C527" s="119"/>
      <c r="F527" s="147"/>
    </row>
    <row r="528" spans="3:6" ht="9.75">
      <c r="C528" s="119"/>
      <c r="F528" s="147"/>
    </row>
    <row r="529" spans="3:6" ht="9.75">
      <c r="C529" s="119"/>
      <c r="F529" s="147"/>
    </row>
    <row r="530" spans="3:6" ht="9.75">
      <c r="C530" s="119"/>
      <c r="F530" s="147"/>
    </row>
    <row r="531" spans="3:6" ht="9.75">
      <c r="C531" s="119"/>
      <c r="F531" s="147"/>
    </row>
    <row r="532" spans="3:6" ht="9.75">
      <c r="C532" s="119"/>
      <c r="F532" s="147"/>
    </row>
    <row r="533" spans="3:6" ht="9.75">
      <c r="C533" s="119"/>
      <c r="F533" s="147"/>
    </row>
    <row r="534" spans="3:6" ht="9.75">
      <c r="C534" s="119"/>
      <c r="F534" s="147"/>
    </row>
    <row r="535" spans="3:6" ht="9.75">
      <c r="C535" s="119"/>
      <c r="F535" s="147"/>
    </row>
    <row r="536" spans="3:6" ht="9.75">
      <c r="C536" s="119"/>
      <c r="F536" s="147"/>
    </row>
    <row r="537" spans="3:6" ht="9.75">
      <c r="C537" s="119"/>
      <c r="F537" s="147"/>
    </row>
    <row r="538" spans="3:6" ht="9.75">
      <c r="C538" s="119"/>
      <c r="F538" s="147"/>
    </row>
    <row r="539" spans="3:6" ht="9.75">
      <c r="C539" s="119"/>
      <c r="F539" s="147"/>
    </row>
    <row r="540" spans="3:6" ht="9.75">
      <c r="C540" s="119"/>
      <c r="F540" s="147"/>
    </row>
    <row r="541" spans="3:6" ht="9.75">
      <c r="C541" s="119"/>
      <c r="F541" s="147"/>
    </row>
    <row r="542" spans="3:6" ht="9.75">
      <c r="C542" s="119"/>
      <c r="F542" s="147"/>
    </row>
    <row r="543" spans="3:6" ht="9.75">
      <c r="C543" s="119"/>
      <c r="F543" s="147"/>
    </row>
    <row r="544" spans="3:6" ht="9.75">
      <c r="C544" s="119"/>
      <c r="F544" s="147"/>
    </row>
    <row r="545" spans="3:6" ht="9.75">
      <c r="C545" s="119"/>
      <c r="F545" s="147"/>
    </row>
    <row r="546" spans="3:6" ht="9.75">
      <c r="C546" s="119"/>
      <c r="F546" s="147"/>
    </row>
    <row r="547" spans="3:6" ht="9.75">
      <c r="C547" s="119"/>
      <c r="F547" s="147"/>
    </row>
    <row r="548" spans="3:6" ht="9.75">
      <c r="C548" s="119"/>
      <c r="F548" s="147"/>
    </row>
    <row r="549" spans="3:6" ht="9.75">
      <c r="C549" s="119"/>
      <c r="F549" s="147"/>
    </row>
    <row r="550" spans="3:6" ht="9.75">
      <c r="C550" s="119"/>
      <c r="F550" s="147"/>
    </row>
    <row r="551" spans="3:6" ht="9.75">
      <c r="C551" s="119"/>
      <c r="F551" s="147"/>
    </row>
    <row r="552" spans="3:6" ht="9.75">
      <c r="C552" s="119"/>
      <c r="F552" s="147"/>
    </row>
    <row r="553" spans="3:6" ht="9.75">
      <c r="C553" s="119"/>
      <c r="F553" s="147"/>
    </row>
    <row r="554" spans="3:6" ht="9.75">
      <c r="C554" s="119"/>
      <c r="F554" s="147"/>
    </row>
    <row r="555" spans="3:6" ht="9.75">
      <c r="C555" s="119"/>
      <c r="F555" s="147"/>
    </row>
    <row r="556" spans="3:6" ht="9.75">
      <c r="C556" s="119"/>
      <c r="F556" s="147"/>
    </row>
    <row r="557" spans="3:6" ht="9.75">
      <c r="C557" s="119"/>
      <c r="F557" s="147"/>
    </row>
    <row r="558" spans="3:6" ht="9.75">
      <c r="C558" s="119"/>
      <c r="F558" s="147"/>
    </row>
    <row r="559" spans="3:6" ht="9.75">
      <c r="C559" s="119"/>
      <c r="F559" s="147"/>
    </row>
    <row r="560" spans="3:6" ht="9.75">
      <c r="C560" s="119"/>
      <c r="F560" s="147"/>
    </row>
    <row r="561" spans="3:6" ht="9.75">
      <c r="C561" s="119"/>
      <c r="F561" s="147"/>
    </row>
    <row r="562" spans="3:6" ht="9.75">
      <c r="C562" s="119"/>
      <c r="F562" s="147"/>
    </row>
    <row r="563" spans="3:6" ht="9.75">
      <c r="C563" s="119"/>
      <c r="F563" s="147"/>
    </row>
    <row r="564" spans="3:6" ht="9.75">
      <c r="C564" s="119"/>
      <c r="F564" s="147"/>
    </row>
    <row r="565" spans="3:6" ht="9.75">
      <c r="C565" s="119"/>
      <c r="F565" s="147"/>
    </row>
    <row r="566" spans="3:6" ht="9.75">
      <c r="C566" s="119"/>
      <c r="F566" s="147"/>
    </row>
    <row r="567" spans="3:6" ht="9.75">
      <c r="C567" s="119"/>
      <c r="F567" s="147"/>
    </row>
    <row r="568" spans="3:6" ht="9.75">
      <c r="C568" s="119"/>
      <c r="F568" s="147"/>
    </row>
    <row r="569" spans="3:6" ht="9.75">
      <c r="C569" s="119"/>
      <c r="F569" s="147"/>
    </row>
    <row r="570" spans="3:6" ht="9.75">
      <c r="C570" s="119"/>
      <c r="F570" s="147"/>
    </row>
    <row r="571" spans="3:6" ht="9.75">
      <c r="C571" s="119"/>
      <c r="F571" s="147"/>
    </row>
    <row r="572" spans="3:6" ht="9.75">
      <c r="C572" s="119"/>
      <c r="F572" s="147"/>
    </row>
    <row r="573" spans="3:6" ht="9.75">
      <c r="C573" s="119"/>
      <c r="F573" s="147"/>
    </row>
    <row r="574" spans="3:6" ht="9.75">
      <c r="C574" s="119"/>
      <c r="F574" s="147"/>
    </row>
    <row r="575" spans="3:6" ht="9.75">
      <c r="C575" s="119"/>
      <c r="F575" s="147"/>
    </row>
    <row r="576" spans="3:6" ht="9.75">
      <c r="C576" s="119"/>
      <c r="F576" s="147"/>
    </row>
    <row r="577" spans="3:6" ht="9.75">
      <c r="C577" s="119"/>
      <c r="F577" s="147"/>
    </row>
    <row r="578" spans="3:6" ht="9.75">
      <c r="C578" s="119"/>
      <c r="F578" s="147"/>
    </row>
    <row r="579" spans="3:6" ht="9.75">
      <c r="C579" s="119"/>
      <c r="F579" s="147"/>
    </row>
    <row r="580" spans="3:6" ht="9.75">
      <c r="C580" s="119"/>
      <c r="F580" s="147"/>
    </row>
    <row r="581" spans="3:6" ht="9.75">
      <c r="C581" s="119"/>
      <c r="F581" s="147"/>
    </row>
    <row r="582" spans="3:6" ht="9.75">
      <c r="C582" s="119"/>
      <c r="F582" s="147"/>
    </row>
    <row r="583" spans="3:6" ht="9.75">
      <c r="C583" s="119"/>
      <c r="F583" s="147"/>
    </row>
    <row r="584" spans="3:6" ht="9.75">
      <c r="C584" s="119"/>
      <c r="F584" s="147"/>
    </row>
    <row r="585" spans="3:6" ht="9.75">
      <c r="C585" s="119"/>
      <c r="F585" s="147"/>
    </row>
    <row r="586" spans="3:6" ht="9.75">
      <c r="C586" s="119"/>
      <c r="F586" s="147"/>
    </row>
    <row r="587" spans="3:6" ht="9.75">
      <c r="C587" s="119"/>
      <c r="F587" s="147"/>
    </row>
    <row r="588" spans="3:6" ht="9.75">
      <c r="C588" s="119"/>
      <c r="F588" s="147"/>
    </row>
    <row r="589" spans="3:6" ht="9.75">
      <c r="C589" s="119"/>
      <c r="F589" s="147"/>
    </row>
    <row r="590" spans="3:6" ht="9.75">
      <c r="C590" s="119"/>
      <c r="F590" s="147"/>
    </row>
    <row r="591" spans="3:6" ht="9.75">
      <c r="C591" s="119"/>
      <c r="F591" s="147"/>
    </row>
    <row r="592" spans="3:6" ht="9.75">
      <c r="C592" s="119"/>
      <c r="F592" s="147"/>
    </row>
    <row r="593" spans="3:6" ht="9.75">
      <c r="C593" s="119"/>
      <c r="F593" s="147"/>
    </row>
    <row r="594" spans="3:6" ht="9.75">
      <c r="C594" s="119"/>
      <c r="F594" s="147"/>
    </row>
    <row r="595" spans="3:6" ht="9.75">
      <c r="C595" s="119"/>
      <c r="F595" s="147"/>
    </row>
    <row r="596" spans="3:6" ht="9.75">
      <c r="C596" s="119"/>
      <c r="F596" s="147"/>
    </row>
    <row r="597" spans="3:6" ht="9.75">
      <c r="C597" s="119"/>
      <c r="F597" s="147"/>
    </row>
    <row r="598" spans="3:6" ht="9.75">
      <c r="C598" s="119"/>
      <c r="F598" s="147"/>
    </row>
    <row r="599" spans="3:6" ht="9.75">
      <c r="C599" s="119"/>
      <c r="F599" s="147"/>
    </row>
    <row r="600" spans="3:6" ht="9.75">
      <c r="C600" s="119"/>
      <c r="F600" s="147"/>
    </row>
    <row r="601" spans="3:6" ht="9.75">
      <c r="C601" s="119"/>
      <c r="F601" s="147"/>
    </row>
    <row r="602" spans="3:6" ht="9.75">
      <c r="C602" s="119"/>
      <c r="F602" s="147"/>
    </row>
    <row r="603" spans="3:6" ht="9.75">
      <c r="C603" s="119"/>
      <c r="F603" s="147"/>
    </row>
    <row r="604" spans="3:6" ht="9.75">
      <c r="C604" s="119"/>
      <c r="F604" s="147"/>
    </row>
    <row r="605" spans="3:6" ht="9.75">
      <c r="C605" s="119"/>
      <c r="F605" s="147"/>
    </row>
    <row r="606" spans="3:6" ht="9.75">
      <c r="C606" s="119"/>
      <c r="F606" s="147"/>
    </row>
    <row r="607" spans="3:6" ht="9.75">
      <c r="C607" s="119"/>
      <c r="F607" s="147"/>
    </row>
    <row r="608" spans="3:6" ht="9.75">
      <c r="C608" s="119"/>
      <c r="F608" s="147"/>
    </row>
    <row r="609" spans="3:6" ht="9.75">
      <c r="C609" s="119"/>
      <c r="F609" s="147"/>
    </row>
    <row r="610" spans="3:6" ht="9.75">
      <c r="C610" s="119"/>
      <c r="F610" s="147"/>
    </row>
    <row r="611" spans="3:6" ht="9.75">
      <c r="C611" s="119"/>
      <c r="F611" s="147"/>
    </row>
    <row r="612" spans="3:6" ht="9.75">
      <c r="C612" s="119"/>
      <c r="F612" s="147"/>
    </row>
    <row r="613" spans="3:6" ht="9.75">
      <c r="C613" s="119"/>
      <c r="F613" s="147"/>
    </row>
    <row r="614" spans="3:6" ht="9.75">
      <c r="C614" s="119"/>
      <c r="F614" s="147"/>
    </row>
    <row r="615" spans="3:6" ht="9.75">
      <c r="C615" s="119"/>
      <c r="F615" s="147"/>
    </row>
    <row r="616" spans="3:6" ht="9.75">
      <c r="C616" s="119"/>
      <c r="F616" s="147"/>
    </row>
    <row r="617" spans="3:6" ht="9.75">
      <c r="C617" s="119"/>
      <c r="F617" s="147"/>
    </row>
    <row r="618" spans="3:6" ht="9.75">
      <c r="C618" s="119"/>
      <c r="F618" s="147"/>
    </row>
    <row r="619" spans="3:6" ht="9.75">
      <c r="C619" s="119"/>
      <c r="F619" s="147"/>
    </row>
    <row r="620" spans="3:6" ht="9.75">
      <c r="C620" s="119"/>
      <c r="F620" s="147"/>
    </row>
    <row r="621" spans="3:6" ht="9.75">
      <c r="C621" s="119"/>
      <c r="F621" s="147"/>
    </row>
    <row r="622" spans="3:6" ht="9.75">
      <c r="C622" s="119"/>
      <c r="F622" s="147"/>
    </row>
    <row r="623" spans="3:6" ht="9.75">
      <c r="C623" s="119"/>
      <c r="F623" s="147"/>
    </row>
    <row r="624" spans="3:6" ht="9.75">
      <c r="C624" s="119"/>
      <c r="F624" s="147"/>
    </row>
    <row r="625" spans="3:6" ht="9.75">
      <c r="C625" s="119"/>
      <c r="F625" s="147"/>
    </row>
    <row r="626" spans="3:6" ht="9.75">
      <c r="C626" s="119"/>
      <c r="F626" s="147"/>
    </row>
    <row r="627" spans="3:6" ht="9.75">
      <c r="C627" s="119"/>
      <c r="F627" s="147"/>
    </row>
    <row r="628" spans="3:6" ht="9.75">
      <c r="C628" s="119"/>
      <c r="F628" s="147"/>
    </row>
    <row r="629" spans="3:6" ht="9.75">
      <c r="C629" s="119"/>
      <c r="F629" s="147"/>
    </row>
    <row r="630" spans="3:6" ht="9.75">
      <c r="C630" s="119"/>
      <c r="F630" s="147"/>
    </row>
    <row r="631" spans="3:6" ht="9.75">
      <c r="C631" s="119"/>
      <c r="F631" s="147"/>
    </row>
    <row r="632" spans="3:6" ht="9.75">
      <c r="C632" s="119"/>
      <c r="F632" s="147"/>
    </row>
    <row r="633" spans="3:6" ht="9.75">
      <c r="C633" s="119"/>
      <c r="F633" s="147"/>
    </row>
    <row r="634" spans="3:6" ht="9.75">
      <c r="C634" s="119"/>
      <c r="F634" s="147"/>
    </row>
    <row r="635" spans="3:6" ht="9.75">
      <c r="C635" s="119"/>
      <c r="F635" s="147"/>
    </row>
    <row r="636" spans="3:6" ht="9.75">
      <c r="C636" s="119"/>
      <c r="F636" s="147"/>
    </row>
    <row r="637" spans="3:6" ht="9.75">
      <c r="C637" s="119"/>
      <c r="F637" s="147"/>
    </row>
    <row r="638" spans="3:6" ht="9.75">
      <c r="C638" s="119"/>
      <c r="F638" s="147"/>
    </row>
    <row r="639" spans="3:6" ht="9.75">
      <c r="C639" s="119"/>
      <c r="F639" s="147"/>
    </row>
    <row r="640" spans="3:6" ht="9.75">
      <c r="C640" s="119"/>
      <c r="F640" s="147"/>
    </row>
    <row r="641" spans="3:6" ht="9.75">
      <c r="C641" s="119"/>
      <c r="F641" s="147"/>
    </row>
    <row r="642" spans="3:6" ht="9.75">
      <c r="C642" s="119"/>
      <c r="F642" s="147"/>
    </row>
    <row r="643" spans="3:6" ht="9.75">
      <c r="C643" s="119"/>
      <c r="F643" s="147"/>
    </row>
    <row r="644" spans="3:6" ht="9.75">
      <c r="C644" s="119"/>
      <c r="F644" s="147"/>
    </row>
    <row r="645" spans="3:6" ht="9.75">
      <c r="C645" s="119"/>
      <c r="F645" s="147"/>
    </row>
    <row r="646" spans="3:6" ht="9.75">
      <c r="C646" s="119"/>
      <c r="F646" s="147"/>
    </row>
    <row r="647" spans="3:6" ht="9.75">
      <c r="C647" s="119"/>
      <c r="F647" s="147"/>
    </row>
    <row r="648" spans="3:6" ht="9.75">
      <c r="C648" s="119"/>
      <c r="F648" s="147"/>
    </row>
    <row r="649" spans="3:6" ht="9.75">
      <c r="C649" s="119"/>
      <c r="F649" s="147"/>
    </row>
    <row r="650" spans="3:6" ht="9.75">
      <c r="C650" s="119"/>
      <c r="F650" s="147"/>
    </row>
    <row r="651" spans="3:6" ht="9.75">
      <c r="C651" s="119"/>
      <c r="F651" s="147"/>
    </row>
    <row r="652" spans="3:6" ht="9.75">
      <c r="C652" s="119"/>
      <c r="F652" s="147"/>
    </row>
    <row r="653" spans="3:6" ht="9.75">
      <c r="C653" s="119"/>
      <c r="F653" s="147"/>
    </row>
    <row r="654" spans="3:6" ht="9.75">
      <c r="C654" s="119"/>
      <c r="F654" s="147"/>
    </row>
    <row r="655" spans="3:6" ht="9.75">
      <c r="C655" s="119"/>
      <c r="F655" s="147"/>
    </row>
    <row r="656" spans="3:6" ht="9.75">
      <c r="C656" s="119"/>
      <c r="F656" s="147"/>
    </row>
    <row r="657" spans="3:6" ht="9.75">
      <c r="C657" s="119"/>
      <c r="F657" s="147"/>
    </row>
    <row r="658" spans="3:6" ht="9.75">
      <c r="C658" s="119"/>
      <c r="F658" s="147"/>
    </row>
    <row r="659" spans="3:6" ht="9.75">
      <c r="C659" s="119"/>
      <c r="F659" s="147"/>
    </row>
    <row r="660" spans="3:6" ht="9.75">
      <c r="C660" s="119"/>
      <c r="F660" s="147"/>
    </row>
    <row r="661" spans="3:6" ht="9.75">
      <c r="C661" s="119"/>
      <c r="F661" s="147"/>
    </row>
    <row r="662" spans="3:6" ht="9.75">
      <c r="C662" s="119"/>
      <c r="F662" s="147"/>
    </row>
    <row r="663" spans="3:6" ht="9.75">
      <c r="C663" s="119"/>
      <c r="F663" s="147"/>
    </row>
    <row r="664" spans="3:6" ht="9.75">
      <c r="C664" s="119"/>
      <c r="F664" s="147"/>
    </row>
    <row r="665" spans="3:6" ht="9.75">
      <c r="C665" s="119"/>
      <c r="F665" s="147"/>
    </row>
    <row r="666" spans="3:6" ht="9.75">
      <c r="C666" s="119"/>
      <c r="F666" s="147"/>
    </row>
    <row r="667" spans="3:6" ht="9.75">
      <c r="C667" s="119"/>
      <c r="F667" s="147"/>
    </row>
    <row r="668" spans="3:6" ht="9.75">
      <c r="C668" s="119"/>
      <c r="F668" s="147"/>
    </row>
    <row r="669" spans="3:6" ht="9.75">
      <c r="C669" s="119"/>
      <c r="F669" s="147"/>
    </row>
    <row r="670" spans="3:6" ht="9.75">
      <c r="C670" s="119"/>
      <c r="F670" s="147"/>
    </row>
    <row r="671" spans="3:6" ht="9.75">
      <c r="C671" s="119"/>
      <c r="F671" s="147"/>
    </row>
    <row r="672" spans="3:6" ht="9.75">
      <c r="C672" s="119"/>
      <c r="F672" s="147"/>
    </row>
    <row r="673" spans="3:6" ht="9.75">
      <c r="C673" s="119"/>
      <c r="F673" s="147"/>
    </row>
    <row r="674" spans="3:6" ht="9.75">
      <c r="C674" s="119"/>
      <c r="F674" s="147"/>
    </row>
    <row r="675" spans="3:6" ht="9.75">
      <c r="C675" s="119"/>
      <c r="F675" s="147"/>
    </row>
    <row r="676" spans="3:6" ht="9.75">
      <c r="C676" s="119"/>
      <c r="F676" s="147"/>
    </row>
    <row r="677" spans="3:6" ht="9.75">
      <c r="C677" s="119"/>
      <c r="F677" s="147"/>
    </row>
    <row r="678" spans="3:6" ht="9.75">
      <c r="C678" s="119"/>
      <c r="F678" s="147"/>
    </row>
    <row r="679" spans="3:6" ht="9.75">
      <c r="C679" s="119"/>
      <c r="F679" s="147"/>
    </row>
    <row r="680" spans="3:6" ht="9.75">
      <c r="C680" s="119"/>
      <c r="F680" s="147"/>
    </row>
    <row r="681" spans="3:6" ht="9.75">
      <c r="C681" s="119"/>
      <c r="F681" s="147"/>
    </row>
    <row r="682" spans="3:6" ht="9.75">
      <c r="C682" s="119"/>
      <c r="F682" s="147"/>
    </row>
    <row r="683" spans="3:6" ht="9.75">
      <c r="C683" s="119"/>
      <c r="F683" s="147"/>
    </row>
    <row r="684" spans="3:6" ht="9.75">
      <c r="C684" s="119"/>
      <c r="F684" s="147"/>
    </row>
    <row r="685" spans="3:6" ht="9.75">
      <c r="C685" s="119"/>
      <c r="F685" s="147"/>
    </row>
    <row r="686" spans="3:6" ht="9.75">
      <c r="C686" s="119"/>
      <c r="F686" s="147"/>
    </row>
    <row r="687" spans="3:6" ht="9.75">
      <c r="C687" s="119"/>
      <c r="F687" s="147"/>
    </row>
    <row r="688" spans="3:6" ht="9.75">
      <c r="C688" s="119"/>
      <c r="F688" s="147"/>
    </row>
    <row r="689" spans="3:6" ht="9.75">
      <c r="C689" s="119"/>
      <c r="F689" s="147"/>
    </row>
    <row r="690" spans="3:6" ht="9.75">
      <c r="C690" s="119"/>
      <c r="F690" s="147"/>
    </row>
    <row r="691" spans="3:6" ht="9.75">
      <c r="C691" s="119"/>
      <c r="F691" s="147"/>
    </row>
    <row r="692" spans="3:6" ht="9.75">
      <c r="C692" s="119"/>
      <c r="F692" s="147"/>
    </row>
    <row r="693" spans="3:6" ht="9.75">
      <c r="C693" s="119"/>
      <c r="F693" s="147"/>
    </row>
    <row r="694" spans="3:6" ht="9.75">
      <c r="C694" s="119"/>
      <c r="F694" s="147"/>
    </row>
    <row r="695" spans="3:6" ht="9.75">
      <c r="C695" s="119"/>
      <c r="F695" s="147"/>
    </row>
    <row r="696" spans="3:6" ht="9.75">
      <c r="C696" s="119"/>
      <c r="F696" s="147"/>
    </row>
    <row r="697" spans="3:6" ht="9.75">
      <c r="C697" s="119"/>
      <c r="F697" s="147"/>
    </row>
    <row r="698" spans="3:6" ht="9.75">
      <c r="C698" s="119"/>
      <c r="F698" s="147"/>
    </row>
    <row r="699" spans="3:6" ht="9.75">
      <c r="C699" s="119"/>
      <c r="F699" s="147"/>
    </row>
    <row r="700" spans="3:6" ht="9.75">
      <c r="C700" s="119"/>
      <c r="F700" s="147"/>
    </row>
    <row r="701" spans="3:6" ht="9.75">
      <c r="C701" s="119"/>
      <c r="F701" s="147"/>
    </row>
    <row r="702" spans="3:6" ht="9.75">
      <c r="C702" s="119"/>
      <c r="F702" s="147"/>
    </row>
    <row r="703" spans="3:6" ht="9.75">
      <c r="C703" s="119"/>
      <c r="F703" s="147"/>
    </row>
    <row r="704" spans="3:6" ht="9.75">
      <c r="C704" s="119"/>
      <c r="F704" s="147"/>
    </row>
    <row r="705" spans="3:6" ht="9.75">
      <c r="C705" s="119"/>
      <c r="F705" s="147"/>
    </row>
    <row r="706" spans="3:6" ht="9.75">
      <c r="C706" s="119"/>
      <c r="F706" s="147"/>
    </row>
    <row r="707" spans="3:6" ht="9.75">
      <c r="C707" s="119"/>
      <c r="F707" s="147"/>
    </row>
    <row r="708" spans="3:6" ht="9.75">
      <c r="C708" s="119"/>
      <c r="F708" s="147"/>
    </row>
    <row r="709" spans="3:6" ht="9.75">
      <c r="C709" s="119"/>
      <c r="F709" s="147"/>
    </row>
    <row r="710" spans="3:6" ht="9.75">
      <c r="C710" s="119"/>
      <c r="F710" s="147"/>
    </row>
    <row r="711" spans="3:6" ht="9.75">
      <c r="C711" s="119"/>
      <c r="F711" s="147"/>
    </row>
    <row r="712" spans="3:6" ht="9.75">
      <c r="C712" s="119"/>
      <c r="F712" s="147"/>
    </row>
    <row r="713" spans="3:6" ht="9.75">
      <c r="C713" s="119"/>
      <c r="F713" s="147"/>
    </row>
    <row r="714" spans="3:6" ht="9.75">
      <c r="C714" s="119"/>
      <c r="F714" s="147"/>
    </row>
    <row r="715" spans="3:6" ht="9.75">
      <c r="C715" s="119"/>
      <c r="F715" s="147"/>
    </row>
    <row r="716" spans="3:6" ht="9.75">
      <c r="C716" s="119"/>
      <c r="F716" s="147"/>
    </row>
    <row r="717" spans="3:6" ht="9.75">
      <c r="C717" s="119"/>
      <c r="F717" s="147"/>
    </row>
    <row r="718" spans="3:6" ht="9.75">
      <c r="C718" s="119"/>
      <c r="F718" s="147"/>
    </row>
    <row r="719" spans="3:6" ht="9.75">
      <c r="C719" s="119"/>
      <c r="F719" s="147"/>
    </row>
    <row r="720" spans="3:6" ht="9.75">
      <c r="C720" s="119"/>
      <c r="F720" s="147"/>
    </row>
    <row r="721" spans="3:6" ht="9.75">
      <c r="C721" s="119"/>
      <c r="F721" s="147"/>
    </row>
    <row r="722" spans="3:6" ht="9.75">
      <c r="C722" s="119"/>
      <c r="F722" s="147"/>
    </row>
    <row r="723" spans="3:6" ht="9.75">
      <c r="C723" s="119"/>
      <c r="F723" s="147"/>
    </row>
    <row r="724" spans="3:6" ht="9.75">
      <c r="C724" s="119"/>
      <c r="F724" s="147"/>
    </row>
    <row r="725" spans="3:6" ht="9.75">
      <c r="C725" s="119"/>
      <c r="F725" s="147"/>
    </row>
    <row r="726" spans="3:6" ht="9.75">
      <c r="C726" s="119"/>
      <c r="F726" s="147"/>
    </row>
    <row r="727" spans="3:6" ht="9.75">
      <c r="C727" s="119"/>
      <c r="F727" s="147"/>
    </row>
    <row r="728" spans="3:6" ht="9.75">
      <c r="C728" s="119"/>
      <c r="F728" s="147"/>
    </row>
    <row r="729" spans="3:6" ht="9.75">
      <c r="C729" s="119"/>
      <c r="F729" s="147"/>
    </row>
    <row r="730" spans="3:6" ht="9.75">
      <c r="C730" s="119"/>
      <c r="F730" s="147"/>
    </row>
    <row r="731" spans="3:6" ht="9.75">
      <c r="C731" s="119"/>
      <c r="F731" s="147"/>
    </row>
    <row r="732" spans="3:6" ht="9.75">
      <c r="C732" s="119"/>
      <c r="F732" s="147"/>
    </row>
    <row r="733" spans="3:6" ht="9.75">
      <c r="C733" s="119"/>
      <c r="F733" s="147"/>
    </row>
    <row r="734" spans="3:6" ht="9.75">
      <c r="C734" s="119"/>
      <c r="F734" s="147"/>
    </row>
    <row r="735" spans="3:6" ht="9.75">
      <c r="C735" s="119"/>
      <c r="F735" s="147"/>
    </row>
    <row r="736" spans="3:6" ht="9.75">
      <c r="C736" s="119"/>
      <c r="F736" s="147"/>
    </row>
    <row r="737" spans="3:6" ht="9.75">
      <c r="C737" s="119"/>
      <c r="F737" s="147"/>
    </row>
    <row r="738" spans="3:6" ht="9.75">
      <c r="C738" s="119"/>
      <c r="F738" s="147"/>
    </row>
    <row r="739" spans="3:6" ht="9.75">
      <c r="C739" s="119"/>
      <c r="F739" s="147"/>
    </row>
    <row r="740" spans="3:6" ht="9.75">
      <c r="C740" s="119"/>
      <c r="F740" s="147"/>
    </row>
    <row r="741" spans="3:6" ht="9.75">
      <c r="C741" s="119"/>
      <c r="F741" s="147"/>
    </row>
    <row r="742" spans="3:6" ht="9.75">
      <c r="C742" s="119"/>
      <c r="F742" s="147"/>
    </row>
    <row r="743" spans="3:6" ht="9.75">
      <c r="C743" s="119"/>
      <c r="F743" s="147"/>
    </row>
    <row r="744" spans="3:6" ht="9.75">
      <c r="C744" s="119"/>
      <c r="F744" s="147"/>
    </row>
    <row r="745" spans="3:6" ht="9.75">
      <c r="C745" s="119"/>
      <c r="F745" s="147"/>
    </row>
    <row r="746" spans="3:6" ht="9.75">
      <c r="C746" s="119"/>
      <c r="F746" s="147"/>
    </row>
    <row r="747" spans="3:6" ht="9.75">
      <c r="C747" s="119"/>
      <c r="F747" s="147"/>
    </row>
    <row r="748" spans="3:6" ht="9.75">
      <c r="C748" s="119"/>
      <c r="F748" s="147"/>
    </row>
    <row r="749" spans="3:6" ht="9.75">
      <c r="C749" s="119"/>
      <c r="F749" s="147"/>
    </row>
    <row r="750" spans="3:6" ht="9.75">
      <c r="C750" s="119"/>
      <c r="F750" s="147"/>
    </row>
    <row r="751" spans="3:6" ht="9.75">
      <c r="C751" s="119"/>
      <c r="F751" s="147"/>
    </row>
    <row r="752" spans="3:6" ht="9.75">
      <c r="C752" s="119"/>
      <c r="F752" s="147"/>
    </row>
    <row r="753" spans="3:6" ht="9.75">
      <c r="C753" s="119"/>
      <c r="F753" s="147"/>
    </row>
    <row r="754" spans="3:6" ht="9.75">
      <c r="C754" s="119"/>
      <c r="F754" s="147"/>
    </row>
    <row r="755" spans="3:6" ht="9.75">
      <c r="C755" s="119"/>
      <c r="F755" s="147"/>
    </row>
    <row r="756" spans="3:6" ht="9.75">
      <c r="C756" s="119"/>
      <c r="F756" s="147"/>
    </row>
    <row r="757" spans="3:6" ht="9.75">
      <c r="C757" s="119"/>
      <c r="F757" s="147"/>
    </row>
    <row r="758" spans="3:6" ht="9.75">
      <c r="C758" s="119"/>
      <c r="F758" s="147"/>
    </row>
    <row r="759" spans="3:6" ht="9.75">
      <c r="C759" s="119"/>
      <c r="F759" s="147"/>
    </row>
    <row r="760" spans="3:6" ht="9.75">
      <c r="C760" s="119"/>
      <c r="F760" s="147"/>
    </row>
    <row r="761" spans="3:6" ht="9.75">
      <c r="C761" s="119"/>
      <c r="F761" s="147"/>
    </row>
    <row r="762" spans="3:6" ht="9.75">
      <c r="C762" s="119"/>
      <c r="F762" s="147"/>
    </row>
    <row r="763" spans="3:6" ht="9.75">
      <c r="C763" s="119"/>
      <c r="F763" s="147"/>
    </row>
    <row r="764" spans="3:6" ht="9.75">
      <c r="C764" s="119"/>
      <c r="F764" s="147"/>
    </row>
    <row r="765" spans="3:6" ht="9.75">
      <c r="C765" s="119"/>
      <c r="F765" s="147"/>
    </row>
    <row r="766" spans="3:6" ht="9.75">
      <c r="C766" s="119"/>
      <c r="F766" s="147"/>
    </row>
    <row r="767" spans="3:6" ht="9.75">
      <c r="C767" s="119"/>
      <c r="F767" s="147"/>
    </row>
    <row r="768" spans="3:6" ht="9.75">
      <c r="C768" s="119"/>
      <c r="F768" s="147"/>
    </row>
    <row r="769" spans="3:6" ht="9.75">
      <c r="C769" s="119"/>
      <c r="F769" s="147"/>
    </row>
    <row r="770" spans="3:6" ht="9.75">
      <c r="C770" s="119"/>
      <c r="F770" s="147"/>
    </row>
    <row r="771" spans="3:6" ht="9.75">
      <c r="C771" s="119"/>
      <c r="F771" s="147"/>
    </row>
    <row r="772" spans="3:6" ht="9.75">
      <c r="C772" s="119"/>
      <c r="F772" s="147"/>
    </row>
    <row r="773" spans="3:6" ht="9.75">
      <c r="C773" s="119"/>
      <c r="F773" s="147"/>
    </row>
    <row r="774" spans="3:6" ht="9.75">
      <c r="C774" s="119"/>
      <c r="F774" s="147"/>
    </row>
    <row r="775" spans="3:6" ht="9.75">
      <c r="C775" s="119"/>
      <c r="F775" s="147"/>
    </row>
    <row r="776" spans="3:6" ht="9.75">
      <c r="C776" s="119"/>
      <c r="F776" s="147"/>
    </row>
    <row r="777" spans="3:6" ht="9.75">
      <c r="C777" s="119"/>
      <c r="F777" s="147"/>
    </row>
    <row r="778" spans="3:6" ht="9.75">
      <c r="C778" s="119"/>
      <c r="F778" s="147"/>
    </row>
    <row r="779" spans="3:6" ht="9.75">
      <c r="C779" s="119"/>
      <c r="F779" s="147"/>
    </row>
    <row r="780" spans="3:6" ht="9.75">
      <c r="C780" s="119"/>
      <c r="F780" s="147"/>
    </row>
    <row r="781" spans="3:6" ht="9.75">
      <c r="C781" s="119"/>
      <c r="F781" s="147"/>
    </row>
    <row r="782" spans="3:6" ht="9.75">
      <c r="C782" s="119"/>
      <c r="F782" s="147"/>
    </row>
    <row r="783" spans="3:6" ht="9.75">
      <c r="C783" s="119"/>
      <c r="F783" s="147"/>
    </row>
    <row r="784" spans="3:6" ht="9.75">
      <c r="C784" s="119"/>
      <c r="F784" s="147"/>
    </row>
    <row r="785" spans="3:6" ht="9.75">
      <c r="C785" s="119"/>
      <c r="F785" s="147"/>
    </row>
    <row r="786" spans="3:6" ht="9.75">
      <c r="C786" s="119"/>
      <c r="F786" s="147"/>
    </row>
    <row r="787" spans="3:6" ht="9.75">
      <c r="C787" s="119"/>
      <c r="F787" s="147"/>
    </row>
    <row r="788" spans="3:6" ht="9.75">
      <c r="C788" s="119"/>
      <c r="F788" s="147"/>
    </row>
    <row r="789" spans="3:6" ht="9.75">
      <c r="C789" s="119"/>
      <c r="F789" s="147"/>
    </row>
    <row r="790" spans="3:6" ht="9.75">
      <c r="C790" s="119"/>
      <c r="F790" s="147"/>
    </row>
    <row r="791" spans="3:6" ht="9.75">
      <c r="C791" s="119"/>
      <c r="F791" s="147"/>
    </row>
    <row r="792" spans="3:6" ht="9.75">
      <c r="C792" s="119"/>
      <c r="F792" s="147"/>
    </row>
    <row r="793" spans="3:6" ht="9.75">
      <c r="C793" s="119"/>
      <c r="F793" s="147"/>
    </row>
    <row r="794" spans="3:6" ht="9.75">
      <c r="C794" s="119"/>
      <c r="F794" s="147"/>
    </row>
    <row r="795" spans="3:6" ht="9.75">
      <c r="C795" s="119"/>
      <c r="F795" s="147"/>
    </row>
    <row r="796" spans="3:6" ht="9.75">
      <c r="C796" s="119"/>
      <c r="F796" s="147"/>
    </row>
    <row r="797" spans="3:6" ht="9.75">
      <c r="C797" s="119"/>
      <c r="F797" s="147"/>
    </row>
    <row r="798" spans="3:6" ht="9.75">
      <c r="C798" s="119"/>
      <c r="F798" s="147"/>
    </row>
    <row r="799" spans="3:6" ht="9.75">
      <c r="C799" s="119"/>
      <c r="F799" s="147"/>
    </row>
    <row r="800" spans="3:6" ht="9.75">
      <c r="C800" s="119"/>
      <c r="F800" s="147"/>
    </row>
    <row r="801" spans="3:6" ht="9.75">
      <c r="C801" s="119"/>
      <c r="F801" s="147"/>
    </row>
    <row r="802" spans="3:6" ht="9.75">
      <c r="C802" s="119"/>
      <c r="F802" s="147"/>
    </row>
    <row r="803" spans="3:6" ht="9.75">
      <c r="C803" s="119"/>
      <c r="F803" s="147"/>
    </row>
    <row r="804" spans="3:6" ht="9.75">
      <c r="C804" s="119"/>
      <c r="F804" s="147"/>
    </row>
    <row r="805" spans="3:6" ht="9.75">
      <c r="C805" s="119"/>
      <c r="F805" s="147"/>
    </row>
    <row r="806" spans="3:6" ht="9.75">
      <c r="C806" s="119"/>
      <c r="F806" s="147"/>
    </row>
    <row r="807" spans="3:6" ht="9.75">
      <c r="C807" s="119"/>
      <c r="F807" s="147"/>
    </row>
    <row r="808" spans="3:6" ht="9.75">
      <c r="C808" s="119"/>
      <c r="F808" s="147"/>
    </row>
    <row r="809" spans="3:6" ht="9.75">
      <c r="C809" s="119"/>
      <c r="F809" s="147"/>
    </row>
    <row r="810" spans="3:6" ht="9.75">
      <c r="C810" s="119"/>
      <c r="F810" s="147"/>
    </row>
    <row r="811" spans="3:6" ht="9.75">
      <c r="C811" s="119"/>
      <c r="F811" s="147"/>
    </row>
    <row r="812" spans="3:6" ht="9.75">
      <c r="C812" s="119"/>
      <c r="F812" s="147"/>
    </row>
    <row r="813" spans="3:6" ht="9.75">
      <c r="C813" s="119"/>
      <c r="F813" s="147"/>
    </row>
    <row r="814" spans="3:6" ht="9.75">
      <c r="C814" s="119"/>
      <c r="F814" s="147"/>
    </row>
    <row r="815" spans="3:6" ht="9.75">
      <c r="C815" s="119"/>
      <c r="F815" s="147"/>
    </row>
    <row r="816" spans="3:6" ht="9.75">
      <c r="C816" s="119"/>
      <c r="F816" s="147"/>
    </row>
    <row r="817" spans="3:6" ht="9.75">
      <c r="C817" s="119"/>
      <c r="F817" s="147"/>
    </row>
    <row r="818" spans="3:6" ht="9.75">
      <c r="C818" s="119"/>
      <c r="F818" s="147"/>
    </row>
    <row r="819" spans="3:6" ht="9.75">
      <c r="C819" s="119"/>
      <c r="F819" s="147"/>
    </row>
    <row r="820" spans="3:6" ht="9.75">
      <c r="C820" s="119"/>
      <c r="F820" s="147"/>
    </row>
    <row r="821" spans="3:6" ht="9.75">
      <c r="C821" s="119"/>
      <c r="F821" s="147"/>
    </row>
    <row r="822" spans="3:6" ht="9.75">
      <c r="C822" s="119"/>
      <c r="F822" s="147"/>
    </row>
    <row r="823" spans="3:6" ht="9.75">
      <c r="C823" s="119"/>
      <c r="F823" s="147"/>
    </row>
    <row r="824" spans="3:6" ht="9.75">
      <c r="C824" s="119"/>
      <c r="F824" s="147"/>
    </row>
    <row r="825" spans="3:6" ht="9.75">
      <c r="C825" s="119"/>
      <c r="F825" s="147"/>
    </row>
    <row r="826" spans="3:6" ht="9.75">
      <c r="C826" s="119"/>
      <c r="F826" s="147"/>
    </row>
    <row r="827" spans="3:6" ht="9.75">
      <c r="C827" s="119"/>
      <c r="F827" s="147"/>
    </row>
    <row r="828" spans="3:6" ht="9.75">
      <c r="C828" s="119"/>
      <c r="F828" s="147"/>
    </row>
    <row r="829" spans="3:6" ht="9.75">
      <c r="C829" s="119"/>
      <c r="F829" s="147"/>
    </row>
    <row r="830" spans="3:6" ht="9.75">
      <c r="C830" s="119"/>
      <c r="F830" s="147"/>
    </row>
    <row r="831" spans="3:6" ht="9.75">
      <c r="C831" s="119"/>
      <c r="F831" s="147"/>
    </row>
    <row r="832" spans="3:6" ht="9.75">
      <c r="C832" s="119"/>
      <c r="F832" s="147"/>
    </row>
    <row r="833" spans="3:6" ht="9.75">
      <c r="C833" s="119"/>
      <c r="F833" s="147"/>
    </row>
    <row r="834" spans="3:6" ht="9.75">
      <c r="C834" s="119"/>
      <c r="F834" s="147"/>
    </row>
    <row r="835" spans="3:6" ht="9.75">
      <c r="C835" s="119"/>
      <c r="F835" s="147"/>
    </row>
    <row r="836" spans="3:6" ht="9.75">
      <c r="C836" s="119"/>
      <c r="F836" s="147"/>
    </row>
    <row r="837" spans="3:6" ht="9.75">
      <c r="C837" s="119"/>
      <c r="F837" s="147"/>
    </row>
    <row r="838" spans="3:6" ht="9.75">
      <c r="C838" s="119"/>
      <c r="F838" s="147"/>
    </row>
    <row r="839" spans="3:6" ht="9.75">
      <c r="C839" s="119"/>
      <c r="F839" s="147"/>
    </row>
    <row r="840" spans="3:6" ht="9.75">
      <c r="C840" s="119"/>
      <c r="F840" s="147"/>
    </row>
    <row r="841" spans="3:6" ht="9.75">
      <c r="C841" s="119"/>
      <c r="F841" s="147"/>
    </row>
    <row r="842" spans="3:6" ht="9.75">
      <c r="C842" s="119"/>
      <c r="F842" s="147"/>
    </row>
    <row r="843" spans="3:6" ht="9.75">
      <c r="C843" s="119"/>
      <c r="F843" s="147"/>
    </row>
    <row r="844" spans="3:6" ht="9.75">
      <c r="C844" s="119"/>
      <c r="F844" s="147"/>
    </row>
    <row r="845" ht="9.75">
      <c r="F845" s="147"/>
    </row>
    <row r="846" ht="9.75">
      <c r="F846" s="147"/>
    </row>
    <row r="847" ht="9.75">
      <c r="F847" s="147"/>
    </row>
    <row r="848" ht="9.75">
      <c r="F848" s="147"/>
    </row>
    <row r="849" ht="9.75">
      <c r="F849" s="147"/>
    </row>
    <row r="850" ht="9.75">
      <c r="F850" s="147"/>
    </row>
    <row r="851" ht="9.75">
      <c r="F851" s="147"/>
    </row>
    <row r="852" ht="9.75">
      <c r="F852" s="147"/>
    </row>
    <row r="853" ht="9.75">
      <c r="F853" s="147"/>
    </row>
    <row r="854" ht="9.75">
      <c r="F854" s="147"/>
    </row>
    <row r="855" ht="9.75">
      <c r="F855" s="147"/>
    </row>
    <row r="856" ht="9.75">
      <c r="F856" s="147"/>
    </row>
    <row r="857" ht="9.75">
      <c r="F857" s="147"/>
    </row>
    <row r="858" ht="9.75">
      <c r="F858" s="147"/>
    </row>
    <row r="859" ht="9.75">
      <c r="F859" s="147"/>
    </row>
    <row r="860" ht="9.75">
      <c r="F860" s="147"/>
    </row>
    <row r="861" ht="9.75">
      <c r="F861" s="147"/>
    </row>
    <row r="862" ht="9.75">
      <c r="F862" s="147"/>
    </row>
    <row r="863" ht="9.75">
      <c r="F863" s="147"/>
    </row>
    <row r="864" ht="9.75">
      <c r="F864" s="147"/>
    </row>
    <row r="865" ht="9.75">
      <c r="F865" s="147"/>
    </row>
    <row r="866" ht="9.75">
      <c r="F866" s="147"/>
    </row>
    <row r="867" ht="9.75">
      <c r="F867" s="147"/>
    </row>
    <row r="868" ht="9.75">
      <c r="F868" s="147"/>
    </row>
    <row r="869" ht="9.75">
      <c r="F869" s="147"/>
    </row>
    <row r="870" ht="9.75">
      <c r="F870" s="147"/>
    </row>
    <row r="871" ht="9.75">
      <c r="F871" s="147"/>
    </row>
    <row r="872" ht="9.75">
      <c r="F872" s="147"/>
    </row>
    <row r="873" ht="9.75">
      <c r="F873" s="147"/>
    </row>
    <row r="874" ht="9.75">
      <c r="F874" s="147"/>
    </row>
    <row r="875" ht="9.75">
      <c r="F875" s="147"/>
    </row>
    <row r="876" ht="9.75">
      <c r="F876" s="147"/>
    </row>
    <row r="877" ht="9.75">
      <c r="F877" s="147"/>
    </row>
    <row r="878" ht="9.75">
      <c r="F878" s="147"/>
    </row>
    <row r="879" ht="9.75">
      <c r="F879" s="147"/>
    </row>
    <row r="880" ht="9.75">
      <c r="F880" s="147"/>
    </row>
    <row r="881" ht="9.75">
      <c r="F881" s="147"/>
    </row>
    <row r="882" ht="9.75">
      <c r="F882" s="147"/>
    </row>
    <row r="883" ht="9.75">
      <c r="F883" s="147"/>
    </row>
    <row r="884" ht="9.75">
      <c r="F884" s="147"/>
    </row>
    <row r="885" ht="9.75">
      <c r="F885" s="147"/>
    </row>
    <row r="886" ht="9.75">
      <c r="F886" s="147"/>
    </row>
    <row r="887" ht="9.75">
      <c r="F887" s="147"/>
    </row>
    <row r="888" ht="9.75">
      <c r="F888" s="147"/>
    </row>
    <row r="889" ht="9.75">
      <c r="F889" s="147"/>
    </row>
    <row r="890" ht="9.75">
      <c r="F890" s="147"/>
    </row>
    <row r="891" ht="9.75">
      <c r="F891" s="147"/>
    </row>
    <row r="892" ht="9.75">
      <c r="F892" s="147"/>
    </row>
    <row r="893" ht="9.75">
      <c r="F893" s="147"/>
    </row>
    <row r="894" ht="9.75">
      <c r="F894" s="147"/>
    </row>
    <row r="895" ht="9.75">
      <c r="F895" s="147"/>
    </row>
    <row r="896" ht="9.75">
      <c r="F896" s="147"/>
    </row>
    <row r="897" ht="9.75">
      <c r="F897" s="147"/>
    </row>
    <row r="898" ht="9.75">
      <c r="F898" s="147"/>
    </row>
    <row r="899" ht="9.75">
      <c r="F899" s="147"/>
    </row>
    <row r="900" ht="9.75">
      <c r="F900" s="147"/>
    </row>
    <row r="901" ht="9.75">
      <c r="F901" s="147"/>
    </row>
    <row r="902" ht="9.75">
      <c r="F902" s="147"/>
    </row>
    <row r="903" ht="9.75">
      <c r="F903" s="147"/>
    </row>
    <row r="904" ht="9.75">
      <c r="F904" s="147"/>
    </row>
    <row r="905" ht="9.75">
      <c r="F905" s="147"/>
    </row>
    <row r="906" ht="9.75">
      <c r="F906" s="147"/>
    </row>
    <row r="907" ht="9.75">
      <c r="F907" s="147"/>
    </row>
    <row r="908" ht="9.75">
      <c r="F908" s="147"/>
    </row>
    <row r="909" ht="9.75">
      <c r="F909" s="147"/>
    </row>
    <row r="910" ht="9.75">
      <c r="F910" s="147"/>
    </row>
    <row r="911" ht="9.75">
      <c r="F911" s="147"/>
    </row>
    <row r="912" ht="9.75">
      <c r="F912" s="147"/>
    </row>
    <row r="913" ht="9.75">
      <c r="F913" s="147"/>
    </row>
    <row r="914" ht="9.75">
      <c r="F914" s="147"/>
    </row>
    <row r="915" ht="9.75">
      <c r="F915" s="147"/>
    </row>
    <row r="916" ht="9.75">
      <c r="F916" s="147"/>
    </row>
    <row r="917" ht="9.75">
      <c r="F917" s="147"/>
    </row>
    <row r="918" ht="9.75">
      <c r="F918" s="147"/>
    </row>
    <row r="919" ht="9.75">
      <c r="F919" s="147"/>
    </row>
    <row r="920" ht="9.75">
      <c r="F920" s="147"/>
    </row>
    <row r="921" ht="9.75">
      <c r="F921" s="147"/>
    </row>
    <row r="922" ht="9.75">
      <c r="F922" s="147"/>
    </row>
    <row r="923" ht="9.75">
      <c r="F923" s="147"/>
    </row>
    <row r="924" ht="9.75">
      <c r="F924" s="147"/>
    </row>
    <row r="925" ht="9.75">
      <c r="F925" s="147"/>
    </row>
    <row r="926" ht="9.75">
      <c r="F926" s="147"/>
    </row>
    <row r="927" ht="9.75">
      <c r="F927" s="147"/>
    </row>
    <row r="928" ht="9.75">
      <c r="F928" s="147"/>
    </row>
    <row r="929" ht="9.75">
      <c r="F929" s="147"/>
    </row>
    <row r="930" ht="9.75">
      <c r="F930" s="147"/>
    </row>
    <row r="931" ht="9.75">
      <c r="F931" s="147"/>
    </row>
    <row r="932" ht="9.75">
      <c r="F932" s="147"/>
    </row>
    <row r="933" ht="9.75">
      <c r="F933" s="147"/>
    </row>
    <row r="934" ht="9.75">
      <c r="F934" s="147"/>
    </row>
    <row r="935" ht="9.75">
      <c r="F935" s="147"/>
    </row>
    <row r="936" ht="9.75">
      <c r="F936" s="147"/>
    </row>
    <row r="937" ht="9.75">
      <c r="F937" s="147"/>
    </row>
    <row r="938" ht="9.75">
      <c r="F938" s="147"/>
    </row>
    <row r="939" ht="9.75">
      <c r="F939" s="147"/>
    </row>
    <row r="940" ht="9.75">
      <c r="F940" s="147"/>
    </row>
    <row r="941" ht="9.75">
      <c r="F941" s="147"/>
    </row>
    <row r="942" ht="9.75">
      <c r="F942" s="147"/>
    </row>
    <row r="943" ht="9.75">
      <c r="F943" s="147"/>
    </row>
    <row r="944" ht="9.75">
      <c r="F944" s="147"/>
    </row>
    <row r="945" ht="9.75">
      <c r="F945" s="147"/>
    </row>
    <row r="946" ht="9.75">
      <c r="F946" s="147"/>
    </row>
    <row r="947" ht="9.75">
      <c r="F947" s="147"/>
    </row>
    <row r="948" ht="9.75">
      <c r="F948" s="147"/>
    </row>
    <row r="949" ht="9.75">
      <c r="F949" s="147"/>
    </row>
    <row r="950" ht="9.75">
      <c r="F950" s="147"/>
    </row>
    <row r="951" ht="9.75">
      <c r="F951" s="147"/>
    </row>
    <row r="952" ht="9.75">
      <c r="F952" s="147"/>
    </row>
    <row r="953" ht="9.75">
      <c r="F953" s="147"/>
    </row>
    <row r="954" ht="9.75">
      <c r="F954" s="147"/>
    </row>
    <row r="955" ht="9.75">
      <c r="F955" s="147"/>
    </row>
    <row r="956" ht="9.75">
      <c r="F956" s="147"/>
    </row>
    <row r="957" ht="9.75">
      <c r="F957" s="147"/>
    </row>
    <row r="958" ht="9.75">
      <c r="F958" s="147"/>
    </row>
    <row r="959" ht="9.75">
      <c r="F959" s="147"/>
    </row>
    <row r="960" ht="9.75">
      <c r="F960" s="147"/>
    </row>
    <row r="961" ht="9.75">
      <c r="F961" s="147"/>
    </row>
    <row r="962" ht="9.75">
      <c r="F962" s="147"/>
    </row>
    <row r="963" ht="9.75">
      <c r="F963" s="147"/>
    </row>
    <row r="964" ht="9.75">
      <c r="F964" s="147"/>
    </row>
    <row r="965" ht="9.75">
      <c r="F965" s="147"/>
    </row>
    <row r="966" ht="9.75">
      <c r="F966" s="147"/>
    </row>
    <row r="967" ht="9.75">
      <c r="F967" s="147"/>
    </row>
    <row r="968" ht="9.75">
      <c r="F968" s="147"/>
    </row>
    <row r="969" ht="9.75">
      <c r="F969" s="147"/>
    </row>
    <row r="970" ht="9.75">
      <c r="F970" s="147"/>
    </row>
    <row r="971" ht="9.75">
      <c r="F971" s="147"/>
    </row>
    <row r="972" ht="9.75">
      <c r="F972" s="147"/>
    </row>
    <row r="973" ht="9.75">
      <c r="F973" s="147"/>
    </row>
    <row r="974" ht="9.75">
      <c r="F974" s="147"/>
    </row>
    <row r="975" ht="9.75">
      <c r="F975" s="147"/>
    </row>
    <row r="976" ht="9.75">
      <c r="F976" s="147"/>
    </row>
    <row r="977" ht="9.75">
      <c r="F977" s="147"/>
    </row>
    <row r="978" ht="9.75">
      <c r="F978" s="147"/>
    </row>
    <row r="979" ht="9.75">
      <c r="F979" s="147"/>
    </row>
    <row r="980" ht="9.75">
      <c r="F980" s="147"/>
    </row>
    <row r="981" ht="9.75">
      <c r="F981" s="147"/>
    </row>
    <row r="982" ht="9.75">
      <c r="F982" s="147"/>
    </row>
    <row r="983" ht="9.75">
      <c r="F983" s="147"/>
    </row>
    <row r="984" ht="9.75">
      <c r="F984" s="147"/>
    </row>
    <row r="985" ht="9.75">
      <c r="F985" s="147"/>
    </row>
    <row r="986" ht="9.75">
      <c r="F986" s="147"/>
    </row>
    <row r="987" ht="9.75">
      <c r="F987" s="147"/>
    </row>
    <row r="988" ht="9.75">
      <c r="F988" s="147"/>
    </row>
    <row r="989" ht="9.75">
      <c r="F989" s="147"/>
    </row>
    <row r="990" ht="9.75">
      <c r="F990" s="147"/>
    </row>
    <row r="991" ht="9.75">
      <c r="F991" s="147"/>
    </row>
    <row r="992" ht="9.75">
      <c r="F992" s="147"/>
    </row>
    <row r="993" ht="9.75">
      <c r="F993" s="147"/>
    </row>
    <row r="994" ht="9.75">
      <c r="F994" s="147"/>
    </row>
    <row r="995" ht="9.75">
      <c r="F995" s="147"/>
    </row>
    <row r="996" ht="9.75">
      <c r="F996" s="147"/>
    </row>
    <row r="997" ht="9.75">
      <c r="F997" s="147"/>
    </row>
    <row r="998" ht="9.75">
      <c r="F998" s="147"/>
    </row>
    <row r="999" ht="9.75">
      <c r="F999" s="147"/>
    </row>
    <row r="1000" ht="9.75">
      <c r="F1000" s="147"/>
    </row>
    <row r="1001" ht="9.75">
      <c r="F1001" s="147"/>
    </row>
    <row r="1002" ht="9.75">
      <c r="F1002" s="147"/>
    </row>
    <row r="1003" ht="9.75">
      <c r="F1003" s="147"/>
    </row>
    <row r="1004" ht="9.75">
      <c r="F1004" s="147"/>
    </row>
    <row r="1005" ht="9.75">
      <c r="F1005" s="147"/>
    </row>
    <row r="1006" ht="9.75">
      <c r="F1006" s="147"/>
    </row>
    <row r="1007" ht="9.75">
      <c r="F1007" s="147"/>
    </row>
    <row r="1008" ht="9.75">
      <c r="F1008" s="147"/>
    </row>
    <row r="1009" ht="9.75">
      <c r="F1009" s="147"/>
    </row>
    <row r="1010" ht="9.75">
      <c r="F1010" s="147"/>
    </row>
    <row r="1011" ht="9.75">
      <c r="F1011" s="147"/>
    </row>
    <row r="1012" ht="9.75">
      <c r="F1012" s="147"/>
    </row>
    <row r="1013" ht="9.75">
      <c r="F1013" s="147"/>
    </row>
    <row r="1014" ht="9.75">
      <c r="F1014" s="147"/>
    </row>
    <row r="1015" ht="9.75">
      <c r="F1015" s="147"/>
    </row>
    <row r="1016" ht="9.75">
      <c r="F1016" s="147"/>
    </row>
    <row r="1017" ht="9.75">
      <c r="F1017" s="147"/>
    </row>
    <row r="1018" ht="9.75">
      <c r="F1018" s="147"/>
    </row>
    <row r="1019" ht="9.75">
      <c r="F1019" s="147"/>
    </row>
    <row r="1020" ht="9.75">
      <c r="F1020" s="147"/>
    </row>
    <row r="1021" ht="9.75">
      <c r="F1021" s="147"/>
    </row>
    <row r="1022" ht="9.75">
      <c r="F1022" s="147"/>
    </row>
    <row r="1023" ht="9.75">
      <c r="F1023" s="147"/>
    </row>
    <row r="1024" ht="9.75">
      <c r="F1024" s="147"/>
    </row>
    <row r="1025" ht="9.75">
      <c r="F1025" s="147"/>
    </row>
    <row r="1026" ht="9.75">
      <c r="F1026" s="147"/>
    </row>
    <row r="1027" ht="9.75">
      <c r="F1027" s="147"/>
    </row>
    <row r="1028" ht="9.75">
      <c r="F1028" s="147"/>
    </row>
    <row r="1029" ht="9.75">
      <c r="F1029" s="147"/>
    </row>
    <row r="1030" ht="9.75">
      <c r="F1030" s="147"/>
    </row>
    <row r="1031" ht="9.75">
      <c r="F1031" s="147"/>
    </row>
    <row r="1032" ht="9.75">
      <c r="F1032" s="147"/>
    </row>
    <row r="1033" ht="9.75">
      <c r="F1033" s="147"/>
    </row>
    <row r="1034" ht="9.75">
      <c r="F1034" s="147"/>
    </row>
    <row r="1035" ht="9.75">
      <c r="F1035" s="147"/>
    </row>
    <row r="1036" ht="9.75">
      <c r="F1036" s="147"/>
    </row>
    <row r="1037" ht="9.75">
      <c r="F1037" s="147"/>
    </row>
    <row r="1038" ht="9.75">
      <c r="F1038" s="147"/>
    </row>
    <row r="1039" ht="9.75">
      <c r="F1039" s="147"/>
    </row>
    <row r="1040" ht="9.75">
      <c r="F1040" s="147"/>
    </row>
    <row r="1041" ht="9.75">
      <c r="F1041" s="147"/>
    </row>
    <row r="1042" ht="9.75">
      <c r="F1042" s="147"/>
    </row>
    <row r="1043" ht="9.75">
      <c r="F1043" s="147"/>
    </row>
    <row r="1044" ht="9.75">
      <c r="F1044" s="147"/>
    </row>
    <row r="1045" ht="9.75">
      <c r="F1045" s="147"/>
    </row>
    <row r="1046" ht="9.75">
      <c r="F1046" s="147"/>
    </row>
    <row r="1047" ht="9.75">
      <c r="F1047" s="147"/>
    </row>
    <row r="1048" ht="9.75">
      <c r="F1048" s="147"/>
    </row>
    <row r="1049" ht="9.75">
      <c r="F1049" s="147"/>
    </row>
    <row r="1050" ht="9.75">
      <c r="F1050" s="147"/>
    </row>
    <row r="1051" ht="9.75">
      <c r="F1051" s="147"/>
    </row>
    <row r="1052" ht="9.75">
      <c r="F1052" s="147"/>
    </row>
    <row r="1053" ht="9.75">
      <c r="F1053" s="147"/>
    </row>
    <row r="1054" ht="9.75">
      <c r="F1054" s="147"/>
    </row>
    <row r="1055" ht="9.75">
      <c r="F1055" s="147"/>
    </row>
    <row r="1056" ht="9.75">
      <c r="F1056" s="147"/>
    </row>
    <row r="1057" ht="9.75">
      <c r="F1057" s="147"/>
    </row>
    <row r="1058" ht="9.75">
      <c r="F1058" s="147"/>
    </row>
    <row r="1059" ht="9.75">
      <c r="F1059" s="147"/>
    </row>
    <row r="1060" ht="9.75">
      <c r="F1060" s="147"/>
    </row>
    <row r="1061" ht="9.75">
      <c r="F1061" s="147"/>
    </row>
    <row r="1062" ht="9.75">
      <c r="F1062" s="147"/>
    </row>
    <row r="1063" ht="9.75">
      <c r="F1063" s="147"/>
    </row>
    <row r="1064" ht="9.75">
      <c r="F1064" s="147"/>
    </row>
    <row r="1065" ht="9.75">
      <c r="F1065" s="147"/>
    </row>
    <row r="1066" ht="9.75">
      <c r="F1066" s="147"/>
    </row>
    <row r="1067" ht="9.75">
      <c r="F1067" s="147"/>
    </row>
    <row r="1068" ht="9.75">
      <c r="F1068" s="147"/>
    </row>
    <row r="1069" ht="9.75">
      <c r="F1069" s="147"/>
    </row>
    <row r="1070" ht="9.75">
      <c r="F1070" s="147"/>
    </row>
    <row r="1071" ht="9.75">
      <c r="F1071" s="147"/>
    </row>
    <row r="1072" ht="9.75">
      <c r="F1072" s="147"/>
    </row>
    <row r="1073" ht="9.75">
      <c r="F1073" s="147"/>
    </row>
    <row r="1074" ht="9.75">
      <c r="F1074" s="147"/>
    </row>
    <row r="1075" ht="9.75">
      <c r="F1075" s="147"/>
    </row>
    <row r="1076" ht="9.75">
      <c r="F1076" s="147"/>
    </row>
    <row r="1077" ht="9.75">
      <c r="F1077" s="147"/>
    </row>
    <row r="1078" ht="9.75">
      <c r="F1078" s="147"/>
    </row>
    <row r="1079" ht="9.75">
      <c r="F1079" s="147"/>
    </row>
    <row r="1080" ht="9.75">
      <c r="F1080" s="147"/>
    </row>
    <row r="1081" ht="9.75">
      <c r="F1081" s="147"/>
    </row>
    <row r="1082" ht="9.75">
      <c r="F1082" s="147"/>
    </row>
    <row r="1083" ht="9.75">
      <c r="F1083" s="147"/>
    </row>
    <row r="1084" ht="9.75">
      <c r="F1084" s="147"/>
    </row>
    <row r="1085" ht="9.75">
      <c r="F1085" s="147"/>
    </row>
    <row r="1086" ht="9.75">
      <c r="F1086" s="147"/>
    </row>
    <row r="1087" ht="9.75">
      <c r="F1087" s="147"/>
    </row>
    <row r="1088" ht="9.75">
      <c r="F1088" s="147"/>
    </row>
    <row r="1089" ht="9.75">
      <c r="F1089" s="147"/>
    </row>
    <row r="1090" ht="9.75">
      <c r="F1090" s="147"/>
    </row>
    <row r="1091" ht="9.75">
      <c r="F1091" s="147"/>
    </row>
    <row r="1092" ht="9.75">
      <c r="F1092" s="147"/>
    </row>
    <row r="1093" ht="9.75">
      <c r="F1093" s="147"/>
    </row>
    <row r="1094" ht="9.75">
      <c r="F1094" s="147"/>
    </row>
    <row r="1095" ht="9.75">
      <c r="F1095" s="147"/>
    </row>
    <row r="1096" ht="9.75">
      <c r="F1096" s="147"/>
    </row>
    <row r="1097" ht="9.75">
      <c r="F1097" s="147"/>
    </row>
    <row r="1098" ht="9.75">
      <c r="F1098" s="147"/>
    </row>
    <row r="1099" ht="9.75">
      <c r="F1099" s="147"/>
    </row>
    <row r="1100" ht="9.75">
      <c r="F1100" s="147"/>
    </row>
    <row r="1101" ht="9.75">
      <c r="F1101" s="147"/>
    </row>
    <row r="1102" ht="9.75">
      <c r="F1102" s="147"/>
    </row>
    <row r="1103" ht="9.75">
      <c r="F1103" s="147"/>
    </row>
    <row r="1104" ht="9.75">
      <c r="F1104" s="147"/>
    </row>
    <row r="1105" ht="9.75">
      <c r="F1105" s="147"/>
    </row>
    <row r="1106" ht="9.75">
      <c r="F1106" s="147"/>
    </row>
    <row r="1107" ht="9.75">
      <c r="F1107" s="147"/>
    </row>
    <row r="1108" ht="9.75">
      <c r="F1108" s="147"/>
    </row>
    <row r="1109" ht="9.75">
      <c r="F1109" s="147"/>
    </row>
    <row r="1110" ht="9.75">
      <c r="F1110" s="147"/>
    </row>
    <row r="1111" ht="9.75">
      <c r="F1111" s="147"/>
    </row>
    <row r="1112" ht="9.75">
      <c r="F1112" s="147"/>
    </row>
    <row r="1113" ht="9.75">
      <c r="F1113" s="147"/>
    </row>
    <row r="1114" ht="9.75">
      <c r="F1114" s="147"/>
    </row>
    <row r="1115" ht="9.75">
      <c r="F1115" s="147"/>
    </row>
    <row r="1116" ht="9.75">
      <c r="F1116" s="147"/>
    </row>
    <row r="1117" ht="9.75">
      <c r="F1117" s="147"/>
    </row>
    <row r="1118" ht="9.75">
      <c r="F1118" s="147"/>
    </row>
    <row r="1119" ht="9.75">
      <c r="F1119" s="147"/>
    </row>
    <row r="1120" ht="9.75">
      <c r="F1120" s="147"/>
    </row>
    <row r="1121" ht="9.75">
      <c r="F1121" s="147"/>
    </row>
    <row r="1122" ht="9.75">
      <c r="F1122" s="147"/>
    </row>
    <row r="1123" ht="9.75">
      <c r="F1123" s="147"/>
    </row>
    <row r="1124" ht="9.75">
      <c r="F1124" s="147"/>
    </row>
    <row r="1125" ht="9.75">
      <c r="F1125" s="147"/>
    </row>
    <row r="1126" ht="9.75">
      <c r="F1126" s="147"/>
    </row>
    <row r="1127" ht="9.75">
      <c r="F1127" s="147"/>
    </row>
    <row r="1128" ht="9.75">
      <c r="F1128" s="147"/>
    </row>
    <row r="1129" ht="9.75">
      <c r="F1129" s="147"/>
    </row>
    <row r="1130" ht="9.75">
      <c r="F1130" s="147"/>
    </row>
    <row r="1131" ht="9.75">
      <c r="F1131" s="147"/>
    </row>
    <row r="1132" ht="9.75">
      <c r="F1132" s="147"/>
    </row>
    <row r="1133" ht="9.75">
      <c r="F1133" s="147"/>
    </row>
    <row r="1134" ht="9.75">
      <c r="F1134" s="147"/>
    </row>
    <row r="1135" ht="9.75">
      <c r="F1135" s="147"/>
    </row>
    <row r="1136" ht="9.75">
      <c r="F1136" s="147"/>
    </row>
    <row r="1137" ht="9.75">
      <c r="F1137" s="147"/>
    </row>
    <row r="1138" ht="9.75">
      <c r="F1138" s="147"/>
    </row>
    <row r="1139" ht="9.75">
      <c r="F1139" s="147"/>
    </row>
    <row r="1140" ht="9.75">
      <c r="F1140" s="147"/>
    </row>
    <row r="1141" ht="9.75">
      <c r="F1141" s="147"/>
    </row>
    <row r="1142" ht="9.75">
      <c r="F1142" s="147"/>
    </row>
    <row r="1143" ht="9.75">
      <c r="F1143" s="147"/>
    </row>
    <row r="1144" ht="9.75">
      <c r="F1144" s="147"/>
    </row>
    <row r="1145" ht="9.75">
      <c r="F1145" s="147"/>
    </row>
    <row r="1146" ht="9.75">
      <c r="F1146" s="147"/>
    </row>
    <row r="1147" ht="9.75">
      <c r="F1147" s="147"/>
    </row>
    <row r="1148" ht="9.75">
      <c r="F1148" s="147"/>
    </row>
    <row r="1149" ht="9.75">
      <c r="F1149" s="147"/>
    </row>
    <row r="1150" ht="9.75">
      <c r="F1150" s="147"/>
    </row>
    <row r="1151" ht="9.75">
      <c r="F1151" s="147"/>
    </row>
    <row r="1152" ht="9.75">
      <c r="F1152" s="147"/>
    </row>
    <row r="1153" ht="9.75">
      <c r="F1153" s="147"/>
    </row>
    <row r="1154" ht="9.75">
      <c r="F1154" s="147"/>
    </row>
    <row r="1155" ht="9.75">
      <c r="F1155" s="147"/>
    </row>
    <row r="1156" ht="9.75">
      <c r="F1156" s="147"/>
    </row>
    <row r="1157" ht="9.75">
      <c r="F1157" s="147"/>
    </row>
    <row r="1158" ht="9.75">
      <c r="F1158" s="147"/>
    </row>
    <row r="1159" ht="9.75">
      <c r="F1159" s="147"/>
    </row>
    <row r="1160" ht="9.75">
      <c r="F1160" s="147"/>
    </row>
    <row r="1161" ht="9.75">
      <c r="F1161" s="147"/>
    </row>
    <row r="1162" ht="9.75">
      <c r="F1162" s="147"/>
    </row>
    <row r="1163" ht="9.75">
      <c r="F1163" s="147"/>
    </row>
    <row r="1164" ht="9.75">
      <c r="F1164" s="147"/>
    </row>
    <row r="1165" ht="9.75">
      <c r="F1165" s="147"/>
    </row>
    <row r="1166" ht="9.75">
      <c r="F1166" s="147"/>
    </row>
    <row r="1167" ht="9.75">
      <c r="F1167" s="147"/>
    </row>
    <row r="1168" ht="9.75">
      <c r="F1168" s="147"/>
    </row>
    <row r="1169" ht="9.75">
      <c r="F1169" s="147"/>
    </row>
    <row r="1170" ht="9.75">
      <c r="F1170" s="147"/>
    </row>
    <row r="1171" ht="9.75">
      <c r="F1171" s="147"/>
    </row>
    <row r="1172" ht="9.75">
      <c r="F1172" s="147"/>
    </row>
    <row r="1173" ht="9.75">
      <c r="F1173" s="147"/>
    </row>
    <row r="1174" ht="9.75">
      <c r="F1174" s="147"/>
    </row>
    <row r="1175" ht="9.75">
      <c r="F1175" s="147"/>
    </row>
    <row r="1176" ht="9.75">
      <c r="F1176" s="147"/>
    </row>
    <row r="1177" ht="9.75">
      <c r="F1177" s="147"/>
    </row>
    <row r="1178" ht="9.75">
      <c r="F1178" s="147"/>
    </row>
    <row r="1179" ht="9.75">
      <c r="F1179" s="147"/>
    </row>
    <row r="1180" ht="9.75">
      <c r="F1180" s="147"/>
    </row>
    <row r="1181" ht="9.75">
      <c r="F1181" s="147"/>
    </row>
    <row r="1182" ht="9.75">
      <c r="F1182" s="147"/>
    </row>
    <row r="1183" ht="9.75">
      <c r="F1183" s="147"/>
    </row>
    <row r="1184" ht="9.75">
      <c r="F1184" s="147"/>
    </row>
    <row r="1185" ht="9.75">
      <c r="F1185" s="147"/>
    </row>
  </sheetData>
  <sheetProtection password="9F76" sheet="1" objects="1" scenarios="1" formatCells="0" formatColumns="0" formatRows="0" insertColumns="0" insertRows="0"/>
  <mergeCells count="94">
    <mergeCell ref="A1:E1"/>
    <mergeCell ref="A4:B4"/>
    <mergeCell ref="C4:E4"/>
    <mergeCell ref="A5:B5"/>
    <mergeCell ref="C5:E5"/>
    <mergeCell ref="A3:B3"/>
    <mergeCell ref="C3:E3"/>
    <mergeCell ref="A10:B10"/>
    <mergeCell ref="A11:B11"/>
    <mergeCell ref="A12:B12"/>
    <mergeCell ref="A13:B13"/>
    <mergeCell ref="A6:B6"/>
    <mergeCell ref="C6:E6"/>
    <mergeCell ref="C8:C9"/>
    <mergeCell ref="D8:E8"/>
    <mergeCell ref="A8:B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1" t="s">
        <v>906</v>
      </c>
      <c r="B1" s="681"/>
      <c r="C1" s="681"/>
      <c r="D1" s="681"/>
      <c r="E1" s="681"/>
      <c r="F1" s="682"/>
      <c r="G1" s="682"/>
      <c r="H1" s="682"/>
      <c r="I1" s="682"/>
      <c r="J1" s="682"/>
      <c r="K1" s="682"/>
      <c r="L1" s="682"/>
      <c r="M1" s="682"/>
      <c r="N1" s="683"/>
      <c r="O1" s="683"/>
      <c r="P1" s="683"/>
      <c r="Q1" s="683"/>
      <c r="R1" s="683"/>
      <c r="S1" s="683"/>
    </row>
    <row r="2" spans="1:19" s="35" customFormat="1" ht="15.75">
      <c r="A2" s="549" t="s">
        <v>198</v>
      </c>
      <c r="B2" s="550"/>
      <c r="C2" s="673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</row>
    <row r="3" spans="1:19" s="36" customFormat="1" ht="38.25" customHeight="1">
      <c r="A3" s="731" t="s">
        <v>197</v>
      </c>
      <c r="B3" s="732"/>
      <c r="C3" s="673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</row>
    <row r="4" spans="1:19" ht="15.75">
      <c r="A4" s="549" t="s">
        <v>480</v>
      </c>
      <c r="B4" s="550"/>
      <c r="C4" s="675" t="str">
        <f>IF(ISBLANK(Polročná_správa!B12),"  ",Polročná_správa!B12)</f>
        <v>STP akciová spoločnosť Michalovce</v>
      </c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</row>
    <row r="5" spans="1:19" ht="15.75">
      <c r="A5" s="549" t="s">
        <v>281</v>
      </c>
      <c r="B5" s="553"/>
      <c r="C5" s="675" t="str">
        <f>IF(ISBLANK(Polročná_správa!E6),"  ",Polročná_správa!E6)</f>
        <v>31650058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84" t="s">
        <v>447</v>
      </c>
      <c r="B7" s="685"/>
      <c r="C7" s="677"/>
      <c r="D7" s="688"/>
      <c r="E7" s="677"/>
      <c r="F7" s="688"/>
      <c r="G7" s="677"/>
      <c r="H7" s="688"/>
      <c r="I7" s="677"/>
      <c r="J7" s="688"/>
      <c r="K7" s="678"/>
      <c r="L7" s="677"/>
      <c r="M7" s="678"/>
      <c r="N7" s="677"/>
      <c r="O7" s="678"/>
      <c r="P7" s="677"/>
      <c r="Q7" s="678"/>
      <c r="R7" s="677"/>
      <c r="S7" s="678"/>
    </row>
    <row r="8" spans="1:19" ht="12.75">
      <c r="A8" s="686"/>
      <c r="B8" s="687"/>
      <c r="C8" s="700"/>
      <c r="D8" s="689"/>
      <c r="E8" s="700"/>
      <c r="F8" s="689"/>
      <c r="G8" s="700"/>
      <c r="H8" s="689"/>
      <c r="I8" s="679"/>
      <c r="J8" s="689"/>
      <c r="K8" s="680"/>
      <c r="L8" s="679"/>
      <c r="M8" s="680"/>
      <c r="N8" s="679"/>
      <c r="O8" s="680"/>
      <c r="P8" s="679"/>
      <c r="Q8" s="680"/>
      <c r="R8" s="679"/>
      <c r="S8" s="680"/>
    </row>
    <row r="9" spans="1:19" ht="12.75">
      <c r="A9" s="690"/>
      <c r="B9" s="691"/>
      <c r="C9" s="729"/>
      <c r="D9" s="730"/>
      <c r="E9" s="729"/>
      <c r="F9" s="730"/>
      <c r="G9" s="729"/>
      <c r="H9" s="730"/>
      <c r="I9" s="693"/>
      <c r="J9" s="694"/>
      <c r="K9" s="695"/>
      <c r="L9" s="671"/>
      <c r="M9" s="672"/>
      <c r="N9" s="671"/>
      <c r="O9" s="672"/>
      <c r="P9" s="671"/>
      <c r="Q9" s="672"/>
      <c r="R9" s="671"/>
      <c r="S9" s="672"/>
    </row>
    <row r="10" spans="1:19" ht="12.75">
      <c r="A10" s="690"/>
      <c r="B10" s="691"/>
      <c r="C10" s="729"/>
      <c r="D10" s="730"/>
      <c r="E10" s="729"/>
      <c r="F10" s="730"/>
      <c r="G10" s="729"/>
      <c r="H10" s="730"/>
      <c r="I10" s="693"/>
      <c r="J10" s="694"/>
      <c r="K10" s="695"/>
      <c r="L10" s="671"/>
      <c r="M10" s="672"/>
      <c r="N10" s="671"/>
      <c r="O10" s="672"/>
      <c r="P10" s="671"/>
      <c r="Q10" s="672"/>
      <c r="R10" s="671"/>
      <c r="S10" s="672"/>
    </row>
    <row r="11" spans="1:19" ht="12.75">
      <c r="A11" s="690"/>
      <c r="B11" s="691"/>
      <c r="C11" s="729"/>
      <c r="D11" s="730"/>
      <c r="E11" s="729"/>
      <c r="F11" s="730"/>
      <c r="G11" s="729"/>
      <c r="H11" s="730"/>
      <c r="I11" s="693"/>
      <c r="J11" s="694"/>
      <c r="K11" s="695"/>
      <c r="L11" s="671"/>
      <c r="M11" s="672"/>
      <c r="N11" s="671"/>
      <c r="O11" s="672"/>
      <c r="P11" s="671"/>
      <c r="Q11" s="672"/>
      <c r="R11" s="671"/>
      <c r="S11" s="672"/>
    </row>
    <row r="12" spans="1:19" ht="12.75">
      <c r="A12" s="690"/>
      <c r="B12" s="691"/>
      <c r="C12" s="729"/>
      <c r="D12" s="730"/>
      <c r="E12" s="729"/>
      <c r="F12" s="730"/>
      <c r="G12" s="729"/>
      <c r="H12" s="730"/>
      <c r="I12" s="693"/>
      <c r="J12" s="694"/>
      <c r="K12" s="695"/>
      <c r="L12" s="671"/>
      <c r="M12" s="672"/>
      <c r="N12" s="671"/>
      <c r="O12" s="672"/>
      <c r="P12" s="671"/>
      <c r="Q12" s="672"/>
      <c r="R12" s="671"/>
      <c r="S12" s="672"/>
    </row>
    <row r="13" spans="1:19" ht="12.75">
      <c r="A13" s="690"/>
      <c r="B13" s="691"/>
      <c r="C13" s="729"/>
      <c r="D13" s="730"/>
      <c r="E13" s="729"/>
      <c r="F13" s="730"/>
      <c r="G13" s="729"/>
      <c r="H13" s="730"/>
      <c r="I13" s="693"/>
      <c r="J13" s="694"/>
      <c r="K13" s="695"/>
      <c r="L13" s="671"/>
      <c r="M13" s="672"/>
      <c r="N13" s="671"/>
      <c r="O13" s="672"/>
      <c r="P13" s="671"/>
      <c r="Q13" s="672"/>
      <c r="R13" s="671"/>
      <c r="S13" s="672"/>
    </row>
    <row r="14" spans="1:19" ht="12.75">
      <c r="A14" s="690"/>
      <c r="B14" s="691"/>
      <c r="C14" s="729"/>
      <c r="D14" s="730"/>
      <c r="E14" s="729"/>
      <c r="F14" s="730"/>
      <c r="G14" s="729"/>
      <c r="H14" s="730"/>
      <c r="I14" s="693"/>
      <c r="J14" s="694"/>
      <c r="K14" s="695"/>
      <c r="L14" s="671"/>
      <c r="M14" s="672"/>
      <c r="N14" s="671"/>
      <c r="O14" s="672"/>
      <c r="P14" s="671"/>
      <c r="Q14" s="672"/>
      <c r="R14" s="671"/>
      <c r="S14" s="672"/>
    </row>
    <row r="15" spans="1:19" ht="12.75">
      <c r="A15" s="690"/>
      <c r="B15" s="691"/>
      <c r="C15" s="729"/>
      <c r="D15" s="730"/>
      <c r="E15" s="729"/>
      <c r="F15" s="730"/>
      <c r="G15" s="729"/>
      <c r="H15" s="730"/>
      <c r="I15" s="693"/>
      <c r="J15" s="694"/>
      <c r="K15" s="695"/>
      <c r="L15" s="671"/>
      <c r="M15" s="672"/>
      <c r="N15" s="671"/>
      <c r="O15" s="672"/>
      <c r="P15" s="671"/>
      <c r="Q15" s="672"/>
      <c r="R15" s="671"/>
      <c r="S15" s="672"/>
    </row>
    <row r="16" spans="1:19" ht="12.75">
      <c r="A16" s="690"/>
      <c r="B16" s="691"/>
      <c r="C16" s="729"/>
      <c r="D16" s="730"/>
      <c r="E16" s="729"/>
      <c r="F16" s="730"/>
      <c r="G16" s="729"/>
      <c r="H16" s="730"/>
      <c r="I16" s="693"/>
      <c r="J16" s="694"/>
      <c r="K16" s="695"/>
      <c r="L16" s="671"/>
      <c r="M16" s="672"/>
      <c r="N16" s="671"/>
      <c r="O16" s="672"/>
      <c r="P16" s="671"/>
      <c r="Q16" s="672"/>
      <c r="R16" s="671"/>
      <c r="S16" s="672"/>
    </row>
    <row r="17" spans="1:19" ht="12.75">
      <c r="A17" s="690"/>
      <c r="B17" s="691"/>
      <c r="C17" s="729"/>
      <c r="D17" s="730"/>
      <c r="E17" s="729"/>
      <c r="F17" s="730"/>
      <c r="G17" s="729"/>
      <c r="H17" s="730"/>
      <c r="I17" s="693"/>
      <c r="J17" s="694"/>
      <c r="K17" s="695"/>
      <c r="L17" s="671"/>
      <c r="M17" s="672"/>
      <c r="N17" s="671"/>
      <c r="O17" s="672"/>
      <c r="P17" s="671"/>
      <c r="Q17" s="672"/>
      <c r="R17" s="671"/>
      <c r="S17" s="672"/>
    </row>
    <row r="18" spans="1:19" ht="12.75">
      <c r="A18" s="690"/>
      <c r="B18" s="691"/>
      <c r="C18" s="729"/>
      <c r="D18" s="730"/>
      <c r="E18" s="729"/>
      <c r="F18" s="730"/>
      <c r="G18" s="729"/>
      <c r="H18" s="730"/>
      <c r="I18" s="693"/>
      <c r="J18" s="694"/>
      <c r="K18" s="695"/>
      <c r="L18" s="671"/>
      <c r="M18" s="672"/>
      <c r="N18" s="671"/>
      <c r="O18" s="672"/>
      <c r="P18" s="671"/>
      <c r="Q18" s="672"/>
      <c r="R18" s="671"/>
      <c r="S18" s="672"/>
    </row>
    <row r="19" spans="1:19" ht="12.75">
      <c r="A19" s="690"/>
      <c r="B19" s="691"/>
      <c r="C19" s="729"/>
      <c r="D19" s="730"/>
      <c r="E19" s="729"/>
      <c r="F19" s="730"/>
      <c r="G19" s="729"/>
      <c r="H19" s="730"/>
      <c r="I19" s="693"/>
      <c r="J19" s="694"/>
      <c r="K19" s="695"/>
      <c r="L19" s="671"/>
      <c r="M19" s="672"/>
      <c r="N19" s="671"/>
      <c r="O19" s="672"/>
      <c r="P19" s="671"/>
      <c r="Q19" s="672"/>
      <c r="R19" s="671"/>
      <c r="S19" s="672"/>
    </row>
    <row r="20" spans="1:19" ht="12.75">
      <c r="A20" s="690"/>
      <c r="B20" s="691"/>
      <c r="C20" s="729"/>
      <c r="D20" s="730"/>
      <c r="E20" s="729"/>
      <c r="F20" s="730"/>
      <c r="G20" s="729"/>
      <c r="H20" s="730"/>
      <c r="I20" s="693"/>
      <c r="J20" s="694"/>
      <c r="K20" s="695"/>
      <c r="L20" s="671"/>
      <c r="M20" s="672"/>
      <c r="N20" s="671"/>
      <c r="O20" s="672"/>
      <c r="P20" s="671"/>
      <c r="Q20" s="672"/>
      <c r="R20" s="671"/>
      <c r="S20" s="672"/>
    </row>
    <row r="21" spans="1:19" ht="12.75">
      <c r="A21" s="690"/>
      <c r="B21" s="691"/>
      <c r="C21" s="729"/>
      <c r="D21" s="730"/>
      <c r="E21" s="729"/>
      <c r="F21" s="730"/>
      <c r="G21" s="729"/>
      <c r="H21" s="730"/>
      <c r="I21" s="693"/>
      <c r="J21" s="694"/>
      <c r="K21" s="695"/>
      <c r="L21" s="671"/>
      <c r="M21" s="672"/>
      <c r="N21" s="671"/>
      <c r="O21" s="672"/>
      <c r="P21" s="671"/>
      <c r="Q21" s="672"/>
      <c r="R21" s="671"/>
      <c r="S21" s="672"/>
    </row>
    <row r="22" spans="1:19" ht="12.75">
      <c r="A22" s="690"/>
      <c r="B22" s="691"/>
      <c r="C22" s="729"/>
      <c r="D22" s="730"/>
      <c r="E22" s="729"/>
      <c r="F22" s="730"/>
      <c r="G22" s="729"/>
      <c r="H22" s="730"/>
      <c r="I22" s="693"/>
      <c r="J22" s="694"/>
      <c r="K22" s="695"/>
      <c r="L22" s="671"/>
      <c r="M22" s="672"/>
      <c r="N22" s="671"/>
      <c r="O22" s="672"/>
      <c r="P22" s="671"/>
      <c r="Q22" s="672"/>
      <c r="R22" s="671"/>
      <c r="S22" s="672"/>
    </row>
    <row r="23" spans="1:19" ht="12.75">
      <c r="A23" s="690"/>
      <c r="B23" s="691"/>
      <c r="C23" s="729"/>
      <c r="D23" s="730"/>
      <c r="E23" s="729"/>
      <c r="F23" s="730"/>
      <c r="G23" s="729"/>
      <c r="H23" s="730"/>
      <c r="I23" s="693"/>
      <c r="J23" s="694"/>
      <c r="K23" s="695"/>
      <c r="L23" s="671"/>
      <c r="M23" s="672"/>
      <c r="N23" s="671"/>
      <c r="O23" s="672"/>
      <c r="P23" s="671"/>
      <c r="Q23" s="672"/>
      <c r="R23" s="671"/>
      <c r="S23" s="672"/>
    </row>
    <row r="24" spans="1:19" ht="12.75">
      <c r="A24" s="690"/>
      <c r="B24" s="691"/>
      <c r="C24" s="729"/>
      <c r="D24" s="730"/>
      <c r="E24" s="729"/>
      <c r="F24" s="730"/>
      <c r="G24" s="729"/>
      <c r="H24" s="730"/>
      <c r="I24" s="693"/>
      <c r="J24" s="694"/>
      <c r="K24" s="695"/>
      <c r="L24" s="671"/>
      <c r="M24" s="672"/>
      <c r="N24" s="671"/>
      <c r="O24" s="672"/>
      <c r="P24" s="671"/>
      <c r="Q24" s="672"/>
      <c r="R24" s="671"/>
      <c r="S24" s="672"/>
    </row>
    <row r="25" spans="1:19" ht="12.75">
      <c r="A25" s="690"/>
      <c r="B25" s="691"/>
      <c r="C25" s="729"/>
      <c r="D25" s="730"/>
      <c r="E25" s="729"/>
      <c r="F25" s="730"/>
      <c r="G25" s="729"/>
      <c r="H25" s="730"/>
      <c r="I25" s="693"/>
      <c r="J25" s="694"/>
      <c r="K25" s="695"/>
      <c r="L25" s="671"/>
      <c r="M25" s="672"/>
      <c r="N25" s="671"/>
      <c r="O25" s="672"/>
      <c r="P25" s="671"/>
      <c r="Q25" s="672"/>
      <c r="R25" s="671"/>
      <c r="S25" s="672"/>
    </row>
    <row r="26" spans="1:19" ht="12.75">
      <c r="A26" s="690"/>
      <c r="B26" s="691"/>
      <c r="C26" s="729"/>
      <c r="D26" s="730"/>
      <c r="E26" s="729"/>
      <c r="F26" s="730"/>
      <c r="G26" s="729"/>
      <c r="H26" s="730"/>
      <c r="I26" s="693"/>
      <c r="J26" s="694"/>
      <c r="K26" s="695"/>
      <c r="L26" s="671"/>
      <c r="M26" s="672"/>
      <c r="N26" s="671"/>
      <c r="O26" s="672"/>
      <c r="P26" s="671"/>
      <c r="Q26" s="672"/>
      <c r="R26" s="671"/>
      <c r="S26" s="672"/>
    </row>
    <row r="27" spans="1:19" ht="12.75">
      <c r="A27" s="690"/>
      <c r="B27" s="691"/>
      <c r="C27" s="729"/>
      <c r="D27" s="730"/>
      <c r="E27" s="729"/>
      <c r="F27" s="730"/>
      <c r="G27" s="729"/>
      <c r="H27" s="730"/>
      <c r="I27" s="693"/>
      <c r="J27" s="694"/>
      <c r="K27" s="695"/>
      <c r="L27" s="671"/>
      <c r="M27" s="672"/>
      <c r="N27" s="671"/>
      <c r="O27" s="672"/>
      <c r="P27" s="671"/>
      <c r="Q27" s="672"/>
      <c r="R27" s="671"/>
      <c r="S27" s="672"/>
    </row>
    <row r="28" spans="1:19" ht="12.75">
      <c r="A28" s="690"/>
      <c r="B28" s="691"/>
      <c r="C28" s="729"/>
      <c r="D28" s="730"/>
      <c r="E28" s="729"/>
      <c r="F28" s="730"/>
      <c r="G28" s="729"/>
      <c r="H28" s="730"/>
      <c r="I28" s="693"/>
      <c r="J28" s="694"/>
      <c r="K28" s="695"/>
      <c r="L28" s="671"/>
      <c r="M28" s="672"/>
      <c r="N28" s="671"/>
      <c r="O28" s="672"/>
      <c r="P28" s="671"/>
      <c r="Q28" s="672"/>
      <c r="R28" s="671"/>
      <c r="S28" s="672"/>
    </row>
    <row r="29" spans="1:19" ht="12.75">
      <c r="A29" s="690"/>
      <c r="B29" s="691"/>
      <c r="C29" s="729"/>
      <c r="D29" s="730"/>
      <c r="E29" s="729"/>
      <c r="F29" s="730"/>
      <c r="G29" s="729"/>
      <c r="H29" s="730"/>
      <c r="I29" s="693"/>
      <c r="J29" s="694"/>
      <c r="K29" s="695"/>
      <c r="L29" s="671"/>
      <c r="M29" s="672"/>
      <c r="N29" s="671"/>
      <c r="O29" s="672"/>
      <c r="P29" s="671"/>
      <c r="Q29" s="672"/>
      <c r="R29" s="671"/>
      <c r="S29" s="672"/>
    </row>
    <row r="30" spans="1:19" ht="12.75">
      <c r="A30" s="690"/>
      <c r="B30" s="691"/>
      <c r="C30" s="729"/>
      <c r="D30" s="730"/>
      <c r="E30" s="729"/>
      <c r="F30" s="730"/>
      <c r="G30" s="729"/>
      <c r="H30" s="730"/>
      <c r="I30" s="693"/>
      <c r="J30" s="694"/>
      <c r="K30" s="695"/>
      <c r="L30" s="671"/>
      <c r="M30" s="672"/>
      <c r="N30" s="671"/>
      <c r="O30" s="672"/>
      <c r="P30" s="671"/>
      <c r="Q30" s="672"/>
      <c r="R30" s="671"/>
      <c r="S30" s="672"/>
    </row>
    <row r="31" spans="1:19" ht="12.75">
      <c r="A31" s="690"/>
      <c r="B31" s="691"/>
      <c r="C31" s="729"/>
      <c r="D31" s="730"/>
      <c r="E31" s="729"/>
      <c r="F31" s="730"/>
      <c r="G31" s="729"/>
      <c r="H31" s="730"/>
      <c r="I31" s="693"/>
      <c r="J31" s="694"/>
      <c r="K31" s="695"/>
      <c r="L31" s="671"/>
      <c r="M31" s="672"/>
      <c r="N31" s="671"/>
      <c r="O31" s="672"/>
      <c r="P31" s="671"/>
      <c r="Q31" s="672"/>
      <c r="R31" s="671"/>
      <c r="S31" s="672"/>
    </row>
    <row r="32" spans="1:19" ht="12.75">
      <c r="A32" s="690"/>
      <c r="B32" s="691"/>
      <c r="C32" s="729"/>
      <c r="D32" s="730"/>
      <c r="E32" s="729"/>
      <c r="F32" s="730"/>
      <c r="G32" s="729"/>
      <c r="H32" s="730"/>
      <c r="I32" s="693"/>
      <c r="J32" s="694"/>
      <c r="K32" s="695"/>
      <c r="L32" s="671"/>
      <c r="M32" s="672"/>
      <c r="N32" s="671"/>
      <c r="O32" s="672"/>
      <c r="P32" s="671"/>
      <c r="Q32" s="672"/>
      <c r="R32" s="671"/>
      <c r="S32" s="672"/>
    </row>
    <row r="33" spans="1:19" ht="12.75">
      <c r="A33" s="690"/>
      <c r="B33" s="691"/>
      <c r="C33" s="729"/>
      <c r="D33" s="730"/>
      <c r="E33" s="729"/>
      <c r="F33" s="730"/>
      <c r="G33" s="729"/>
      <c r="H33" s="730"/>
      <c r="I33" s="693"/>
      <c r="J33" s="694"/>
      <c r="K33" s="695"/>
      <c r="L33" s="671"/>
      <c r="M33" s="672"/>
      <c r="N33" s="671"/>
      <c r="O33" s="672"/>
      <c r="P33" s="671"/>
      <c r="Q33" s="672"/>
      <c r="R33" s="671"/>
      <c r="S33" s="672"/>
    </row>
    <row r="34" spans="1:19" ht="12.75">
      <c r="A34" s="690"/>
      <c r="B34" s="691"/>
      <c r="C34" s="729"/>
      <c r="D34" s="730"/>
      <c r="E34" s="729"/>
      <c r="F34" s="730"/>
      <c r="G34" s="729"/>
      <c r="H34" s="730"/>
      <c r="I34" s="693"/>
      <c r="J34" s="694"/>
      <c r="K34" s="695"/>
      <c r="L34" s="671"/>
      <c r="M34" s="672"/>
      <c r="N34" s="671"/>
      <c r="O34" s="672"/>
      <c r="P34" s="671"/>
      <c r="Q34" s="672"/>
      <c r="R34" s="671"/>
      <c r="S34" s="672"/>
    </row>
    <row r="35" spans="1:19" ht="12.75">
      <c r="A35" s="690"/>
      <c r="B35" s="691"/>
      <c r="C35" s="729"/>
      <c r="D35" s="730"/>
      <c r="E35" s="729"/>
      <c r="F35" s="730"/>
      <c r="G35" s="729"/>
      <c r="H35" s="730"/>
      <c r="I35" s="693"/>
      <c r="J35" s="694"/>
      <c r="K35" s="695"/>
      <c r="L35" s="671"/>
      <c r="M35" s="672"/>
      <c r="N35" s="671"/>
      <c r="O35" s="672"/>
      <c r="P35" s="671"/>
      <c r="Q35" s="672"/>
      <c r="R35" s="671"/>
      <c r="S35" s="672"/>
    </row>
    <row r="36" spans="1:19" ht="12.75">
      <c r="A36" s="690"/>
      <c r="B36" s="691"/>
      <c r="C36" s="729"/>
      <c r="D36" s="730"/>
      <c r="E36" s="729"/>
      <c r="F36" s="730"/>
      <c r="G36" s="729"/>
      <c r="H36" s="730"/>
      <c r="I36" s="693"/>
      <c r="J36" s="694"/>
      <c r="K36" s="695"/>
      <c r="L36" s="671"/>
      <c r="M36" s="672"/>
      <c r="N36" s="671"/>
      <c r="O36" s="672"/>
      <c r="P36" s="671"/>
      <c r="Q36" s="672"/>
      <c r="R36" s="671"/>
      <c r="S36" s="672"/>
    </row>
    <row r="37" spans="1:19" ht="12.75">
      <c r="A37" s="690"/>
      <c r="B37" s="691"/>
      <c r="C37" s="729"/>
      <c r="D37" s="730"/>
      <c r="E37" s="729"/>
      <c r="F37" s="730"/>
      <c r="G37" s="729"/>
      <c r="H37" s="730"/>
      <c r="I37" s="693"/>
      <c r="J37" s="694"/>
      <c r="K37" s="695"/>
      <c r="L37" s="671"/>
      <c r="M37" s="672"/>
      <c r="N37" s="671"/>
      <c r="O37" s="672"/>
      <c r="P37" s="671"/>
      <c r="Q37" s="672"/>
      <c r="R37" s="671"/>
      <c r="S37" s="672"/>
    </row>
    <row r="38" spans="1:19" ht="12.75">
      <c r="A38" s="690"/>
      <c r="B38" s="691"/>
      <c r="C38" s="729"/>
      <c r="D38" s="730"/>
      <c r="E38" s="729"/>
      <c r="F38" s="730"/>
      <c r="G38" s="729"/>
      <c r="H38" s="730"/>
      <c r="I38" s="693"/>
      <c r="J38" s="694"/>
      <c r="K38" s="695"/>
      <c r="L38" s="671"/>
      <c r="M38" s="672"/>
      <c r="N38" s="671"/>
      <c r="O38" s="672"/>
      <c r="P38" s="671"/>
      <c r="Q38" s="672"/>
      <c r="R38" s="671"/>
      <c r="S38" s="672"/>
    </row>
    <row r="39" spans="1:19" ht="12.75">
      <c r="A39" s="690"/>
      <c r="B39" s="691"/>
      <c r="C39" s="729"/>
      <c r="D39" s="730"/>
      <c r="E39" s="729"/>
      <c r="F39" s="730"/>
      <c r="G39" s="729"/>
      <c r="H39" s="730"/>
      <c r="I39" s="693"/>
      <c r="J39" s="694"/>
      <c r="K39" s="695"/>
      <c r="L39" s="671"/>
      <c r="M39" s="672"/>
      <c r="N39" s="671"/>
      <c r="O39" s="672"/>
      <c r="P39" s="671"/>
      <c r="Q39" s="672"/>
      <c r="R39" s="671"/>
      <c r="S39" s="672"/>
    </row>
    <row r="40" spans="1:19" ht="12.75">
      <c r="A40" s="690"/>
      <c r="B40" s="691"/>
      <c r="C40" s="729"/>
      <c r="D40" s="730"/>
      <c r="E40" s="729"/>
      <c r="F40" s="730"/>
      <c r="G40" s="729"/>
      <c r="H40" s="730"/>
      <c r="I40" s="693"/>
      <c r="J40" s="694"/>
      <c r="K40" s="695"/>
      <c r="L40" s="671"/>
      <c r="M40" s="672"/>
      <c r="N40" s="671"/>
      <c r="O40" s="672"/>
      <c r="P40" s="671"/>
      <c r="Q40" s="672"/>
      <c r="R40" s="671"/>
      <c r="S40" s="672"/>
    </row>
    <row r="41" spans="1:19" ht="12.75">
      <c r="A41" s="690"/>
      <c r="B41" s="691"/>
      <c r="C41" s="729"/>
      <c r="D41" s="730"/>
      <c r="E41" s="729"/>
      <c r="F41" s="730"/>
      <c r="G41" s="729"/>
      <c r="H41" s="730"/>
      <c r="I41" s="693"/>
      <c r="J41" s="694"/>
      <c r="K41" s="695"/>
      <c r="L41" s="671"/>
      <c r="M41" s="672"/>
      <c r="N41" s="671"/>
      <c r="O41" s="672"/>
      <c r="P41" s="671"/>
      <c r="Q41" s="672"/>
      <c r="R41" s="671"/>
      <c r="S41" s="672"/>
    </row>
    <row r="42" spans="1:19" ht="12.75">
      <c r="A42" s="690"/>
      <c r="B42" s="691"/>
      <c r="C42" s="729"/>
      <c r="D42" s="730"/>
      <c r="E42" s="729"/>
      <c r="F42" s="730"/>
      <c r="G42" s="729"/>
      <c r="H42" s="730"/>
      <c r="I42" s="693"/>
      <c r="J42" s="694"/>
      <c r="K42" s="695"/>
      <c r="L42" s="671"/>
      <c r="M42" s="672"/>
      <c r="N42" s="671"/>
      <c r="O42" s="672"/>
      <c r="P42" s="671"/>
      <c r="Q42" s="672"/>
      <c r="R42" s="671"/>
      <c r="S42" s="672"/>
    </row>
    <row r="43" spans="1:19" ht="12.75">
      <c r="A43" s="690"/>
      <c r="B43" s="691"/>
      <c r="C43" s="729"/>
      <c r="D43" s="730"/>
      <c r="E43" s="729"/>
      <c r="F43" s="730"/>
      <c r="G43" s="729"/>
      <c r="H43" s="730"/>
      <c r="I43" s="693"/>
      <c r="J43" s="694"/>
      <c r="K43" s="695"/>
      <c r="L43" s="671"/>
      <c r="M43" s="672"/>
      <c r="N43" s="671"/>
      <c r="O43" s="672"/>
      <c r="P43" s="671"/>
      <c r="Q43" s="672"/>
      <c r="R43" s="671"/>
      <c r="S43" s="672"/>
    </row>
    <row r="44" spans="1:19" ht="12.75">
      <c r="A44" s="690"/>
      <c r="B44" s="691"/>
      <c r="C44" s="729"/>
      <c r="D44" s="730"/>
      <c r="E44" s="729"/>
      <c r="F44" s="730"/>
      <c r="G44" s="729"/>
      <c r="H44" s="730"/>
      <c r="I44" s="693"/>
      <c r="J44" s="694"/>
      <c r="K44" s="695"/>
      <c r="L44" s="671"/>
      <c r="M44" s="672"/>
      <c r="N44" s="671"/>
      <c r="O44" s="672"/>
      <c r="P44" s="671"/>
      <c r="Q44" s="672"/>
      <c r="R44" s="671"/>
      <c r="S44" s="672"/>
    </row>
    <row r="45" spans="1:19" ht="12.75">
      <c r="A45" s="690"/>
      <c r="B45" s="691"/>
      <c r="C45" s="729"/>
      <c r="D45" s="730"/>
      <c r="E45" s="729"/>
      <c r="F45" s="730"/>
      <c r="G45" s="729"/>
      <c r="H45" s="730"/>
      <c r="I45" s="693"/>
      <c r="J45" s="694"/>
      <c r="K45" s="695"/>
      <c r="L45" s="671"/>
      <c r="M45" s="672"/>
      <c r="N45" s="671"/>
      <c r="O45" s="672"/>
      <c r="P45" s="671"/>
      <c r="Q45" s="672"/>
      <c r="R45" s="671"/>
      <c r="S45" s="672"/>
    </row>
    <row r="46" spans="1:19" ht="12.75">
      <c r="A46" s="690"/>
      <c r="B46" s="691"/>
      <c r="C46" s="729"/>
      <c r="D46" s="730"/>
      <c r="E46" s="729"/>
      <c r="F46" s="730"/>
      <c r="G46" s="729"/>
      <c r="H46" s="730"/>
      <c r="I46" s="693"/>
      <c r="J46" s="694"/>
      <c r="K46" s="695"/>
      <c r="L46" s="671"/>
      <c r="M46" s="672"/>
      <c r="N46" s="671"/>
      <c r="O46" s="672"/>
      <c r="P46" s="671"/>
      <c r="Q46" s="672"/>
      <c r="R46" s="671"/>
      <c r="S46" s="672"/>
    </row>
    <row r="47" spans="1:19" ht="12.75">
      <c r="A47" s="690"/>
      <c r="B47" s="691"/>
      <c r="C47" s="729"/>
      <c r="D47" s="730"/>
      <c r="E47" s="729"/>
      <c r="F47" s="730"/>
      <c r="G47" s="729"/>
      <c r="H47" s="730"/>
      <c r="I47" s="693"/>
      <c r="J47" s="694"/>
      <c r="K47" s="695"/>
      <c r="L47" s="671"/>
      <c r="M47" s="672"/>
      <c r="N47" s="671"/>
      <c r="O47" s="672"/>
      <c r="P47" s="671"/>
      <c r="Q47" s="672"/>
      <c r="R47" s="671"/>
      <c r="S47" s="672"/>
    </row>
    <row r="48" spans="1:19" ht="12.75">
      <c r="A48" s="690"/>
      <c r="B48" s="691"/>
      <c r="C48" s="729"/>
      <c r="D48" s="730"/>
      <c r="E48" s="729"/>
      <c r="F48" s="730"/>
      <c r="G48" s="729"/>
      <c r="H48" s="730"/>
      <c r="I48" s="693"/>
      <c r="J48" s="694"/>
      <c r="K48" s="695"/>
      <c r="L48" s="671"/>
      <c r="M48" s="672"/>
      <c r="N48" s="671"/>
      <c r="O48" s="672"/>
      <c r="P48" s="671"/>
      <c r="Q48" s="672"/>
      <c r="R48" s="671"/>
      <c r="S48" s="672"/>
    </row>
    <row r="49" spans="1:19" ht="12.75">
      <c r="A49" s="690"/>
      <c r="B49" s="691"/>
      <c r="C49" s="729"/>
      <c r="D49" s="730"/>
      <c r="E49" s="729"/>
      <c r="F49" s="730"/>
      <c r="G49" s="729"/>
      <c r="H49" s="730"/>
      <c r="I49" s="693"/>
      <c r="J49" s="694"/>
      <c r="K49" s="695"/>
      <c r="L49" s="671"/>
      <c r="M49" s="672"/>
      <c r="N49" s="671"/>
      <c r="O49" s="672"/>
      <c r="P49" s="671"/>
      <c r="Q49" s="672"/>
      <c r="R49" s="671"/>
      <c r="S49" s="672"/>
    </row>
    <row r="50" spans="1:19" ht="12.75">
      <c r="A50" s="690"/>
      <c r="B50" s="691"/>
      <c r="C50" s="729"/>
      <c r="D50" s="730"/>
      <c r="E50" s="729"/>
      <c r="F50" s="730"/>
      <c r="G50" s="729"/>
      <c r="H50" s="730"/>
      <c r="I50" s="693"/>
      <c r="J50" s="694"/>
      <c r="K50" s="695"/>
      <c r="L50" s="671"/>
      <c r="M50" s="672"/>
      <c r="N50" s="671"/>
      <c r="O50" s="672"/>
      <c r="P50" s="671"/>
      <c r="Q50" s="672"/>
      <c r="R50" s="671"/>
      <c r="S50" s="672"/>
    </row>
    <row r="51" spans="1:19" ht="12.75">
      <c r="A51" s="690"/>
      <c r="B51" s="691"/>
      <c r="C51" s="729"/>
      <c r="D51" s="730"/>
      <c r="E51" s="729"/>
      <c r="F51" s="730"/>
      <c r="G51" s="729"/>
      <c r="H51" s="730"/>
      <c r="I51" s="693"/>
      <c r="J51" s="694"/>
      <c r="K51" s="695"/>
      <c r="L51" s="671"/>
      <c r="M51" s="672"/>
      <c r="N51" s="671"/>
      <c r="O51" s="672"/>
      <c r="P51" s="671"/>
      <c r="Q51" s="672"/>
      <c r="R51" s="671"/>
      <c r="S51" s="672"/>
    </row>
    <row r="52" spans="1:19" ht="12.75">
      <c r="A52" s="690"/>
      <c r="B52" s="691"/>
      <c r="C52" s="729"/>
      <c r="D52" s="730"/>
      <c r="E52" s="729"/>
      <c r="F52" s="730"/>
      <c r="G52" s="729"/>
      <c r="H52" s="730"/>
      <c r="I52" s="693"/>
      <c r="J52" s="694"/>
      <c r="K52" s="695"/>
      <c r="L52" s="671"/>
      <c r="M52" s="672"/>
      <c r="N52" s="671"/>
      <c r="O52" s="672"/>
      <c r="P52" s="671"/>
      <c r="Q52" s="672"/>
      <c r="R52" s="671"/>
      <c r="S52" s="672"/>
    </row>
    <row r="53" spans="1:19" ht="12.75">
      <c r="A53" s="690"/>
      <c r="B53" s="691"/>
      <c r="C53" s="729"/>
      <c r="D53" s="730"/>
      <c r="E53" s="729"/>
      <c r="F53" s="730"/>
      <c r="G53" s="729"/>
      <c r="H53" s="730"/>
      <c r="I53" s="693"/>
      <c r="J53" s="694"/>
      <c r="K53" s="695"/>
      <c r="L53" s="671"/>
      <c r="M53" s="672"/>
      <c r="N53" s="671"/>
      <c r="O53" s="672"/>
      <c r="P53" s="671"/>
      <c r="Q53" s="672"/>
      <c r="R53" s="671"/>
      <c r="S53" s="672"/>
    </row>
    <row r="54" spans="1:19" ht="12.75">
      <c r="A54" s="690"/>
      <c r="B54" s="691"/>
      <c r="C54" s="729"/>
      <c r="D54" s="730"/>
      <c r="E54" s="729"/>
      <c r="F54" s="730"/>
      <c r="G54" s="729"/>
      <c r="H54" s="730"/>
      <c r="I54" s="693"/>
      <c r="J54" s="694"/>
      <c r="K54" s="695"/>
      <c r="L54" s="671"/>
      <c r="M54" s="672"/>
      <c r="N54" s="671"/>
      <c r="O54" s="672"/>
      <c r="P54" s="671"/>
      <c r="Q54" s="672"/>
      <c r="R54" s="671"/>
      <c r="S54" s="672"/>
    </row>
    <row r="55" spans="1:19" ht="12.75">
      <c r="A55" s="690"/>
      <c r="B55" s="691"/>
      <c r="C55" s="729"/>
      <c r="D55" s="730"/>
      <c r="E55" s="729"/>
      <c r="F55" s="730"/>
      <c r="G55" s="729"/>
      <c r="H55" s="730"/>
      <c r="I55" s="693"/>
      <c r="J55" s="694"/>
      <c r="K55" s="695"/>
      <c r="L55" s="671"/>
      <c r="M55" s="672"/>
      <c r="N55" s="671"/>
      <c r="O55" s="672"/>
      <c r="P55" s="671"/>
      <c r="Q55" s="672"/>
      <c r="R55" s="671"/>
      <c r="S55" s="672"/>
    </row>
    <row r="56" spans="1:19" ht="12.75">
      <c r="A56" s="690"/>
      <c r="B56" s="691"/>
      <c r="C56" s="729"/>
      <c r="D56" s="730"/>
      <c r="E56" s="729"/>
      <c r="F56" s="730"/>
      <c r="G56" s="729"/>
      <c r="H56" s="730"/>
      <c r="I56" s="693"/>
      <c r="J56" s="694"/>
      <c r="K56" s="695"/>
      <c r="L56" s="671"/>
      <c r="M56" s="672"/>
      <c r="N56" s="671"/>
      <c r="O56" s="672"/>
      <c r="P56" s="671"/>
      <c r="Q56" s="672"/>
      <c r="R56" s="671"/>
      <c r="S56" s="672"/>
    </row>
    <row r="57" spans="1:19" ht="12.75">
      <c r="A57" s="690"/>
      <c r="B57" s="691"/>
      <c r="C57" s="729"/>
      <c r="D57" s="730"/>
      <c r="E57" s="729"/>
      <c r="F57" s="730"/>
      <c r="G57" s="729"/>
      <c r="H57" s="730"/>
      <c r="I57" s="693"/>
      <c r="J57" s="694"/>
      <c r="K57" s="695"/>
      <c r="L57" s="671"/>
      <c r="M57" s="672"/>
      <c r="N57" s="671"/>
      <c r="O57" s="672"/>
      <c r="P57" s="671"/>
      <c r="Q57" s="672"/>
      <c r="R57" s="671"/>
      <c r="S57" s="672"/>
    </row>
    <row r="58" spans="1:19" ht="12.75">
      <c r="A58" s="690"/>
      <c r="B58" s="691"/>
      <c r="C58" s="729"/>
      <c r="D58" s="730"/>
      <c r="E58" s="729"/>
      <c r="F58" s="730"/>
      <c r="G58" s="729"/>
      <c r="H58" s="730"/>
      <c r="I58" s="693"/>
      <c r="J58" s="694"/>
      <c r="K58" s="695"/>
      <c r="L58" s="671"/>
      <c r="M58" s="672"/>
      <c r="N58" s="671"/>
      <c r="O58" s="672"/>
      <c r="P58" s="671"/>
      <c r="Q58" s="672"/>
      <c r="R58" s="671"/>
      <c r="S58" s="672"/>
    </row>
    <row r="59" spans="1:19" ht="12.75">
      <c r="A59" s="690"/>
      <c r="B59" s="691"/>
      <c r="C59" s="729"/>
      <c r="D59" s="730"/>
      <c r="E59" s="729"/>
      <c r="F59" s="730"/>
      <c r="G59" s="729"/>
      <c r="H59" s="730"/>
      <c r="I59" s="693"/>
      <c r="J59" s="694"/>
      <c r="K59" s="695"/>
      <c r="L59" s="671"/>
      <c r="M59" s="672"/>
      <c r="N59" s="671"/>
      <c r="O59" s="672"/>
      <c r="P59" s="671"/>
      <c r="Q59" s="672"/>
      <c r="R59" s="671"/>
      <c r="S59" s="672"/>
    </row>
    <row r="60" spans="1:19" ht="12.75">
      <c r="A60" s="690"/>
      <c r="B60" s="691"/>
      <c r="C60" s="729"/>
      <c r="D60" s="730"/>
      <c r="E60" s="729"/>
      <c r="F60" s="730"/>
      <c r="G60" s="729"/>
      <c r="H60" s="730"/>
      <c r="I60" s="693"/>
      <c r="J60" s="694"/>
      <c r="K60" s="695"/>
      <c r="L60" s="671"/>
      <c r="M60" s="672"/>
      <c r="N60" s="671"/>
      <c r="O60" s="672"/>
      <c r="P60" s="671"/>
      <c r="Q60" s="672"/>
      <c r="R60" s="671"/>
      <c r="S60" s="672"/>
    </row>
    <row r="61" spans="1:19" ht="12.75">
      <c r="A61" s="690"/>
      <c r="B61" s="691"/>
      <c r="C61" s="729"/>
      <c r="D61" s="730"/>
      <c r="E61" s="729"/>
      <c r="F61" s="730"/>
      <c r="G61" s="729"/>
      <c r="H61" s="730"/>
      <c r="I61" s="693"/>
      <c r="J61" s="694"/>
      <c r="K61" s="695"/>
      <c r="L61" s="671"/>
      <c r="M61" s="672"/>
      <c r="N61" s="671"/>
      <c r="O61" s="672"/>
      <c r="P61" s="671"/>
      <c r="Q61" s="672"/>
      <c r="R61" s="671"/>
      <c r="S61" s="672"/>
    </row>
    <row r="62" spans="1:19" ht="12.75">
      <c r="A62" s="690"/>
      <c r="B62" s="691"/>
      <c r="C62" s="729"/>
      <c r="D62" s="730"/>
      <c r="E62" s="729"/>
      <c r="F62" s="730"/>
      <c r="G62" s="729"/>
      <c r="H62" s="730"/>
      <c r="I62" s="693"/>
      <c r="J62" s="694"/>
      <c r="K62" s="695"/>
      <c r="L62" s="671"/>
      <c r="M62" s="672"/>
      <c r="N62" s="671"/>
      <c r="O62" s="672"/>
      <c r="P62" s="671"/>
      <c r="Q62" s="672"/>
      <c r="R62" s="671"/>
      <c r="S62" s="672"/>
    </row>
    <row r="63" spans="1:19" ht="12.75">
      <c r="A63" s="690"/>
      <c r="B63" s="691"/>
      <c r="C63" s="729"/>
      <c r="D63" s="730"/>
      <c r="E63" s="729"/>
      <c r="F63" s="730"/>
      <c r="G63" s="729"/>
      <c r="H63" s="730"/>
      <c r="I63" s="693"/>
      <c r="J63" s="694"/>
      <c r="K63" s="695"/>
      <c r="L63" s="671"/>
      <c r="M63" s="672"/>
      <c r="N63" s="671"/>
      <c r="O63" s="672"/>
      <c r="P63" s="671"/>
      <c r="Q63" s="672"/>
      <c r="R63" s="671"/>
      <c r="S63" s="672"/>
    </row>
    <row r="64" spans="1:19" ht="12.75">
      <c r="A64" s="690"/>
      <c r="B64" s="691"/>
      <c r="C64" s="729"/>
      <c r="D64" s="730"/>
      <c r="E64" s="729"/>
      <c r="F64" s="730"/>
      <c r="G64" s="729"/>
      <c r="H64" s="730"/>
      <c r="I64" s="693"/>
      <c r="J64" s="694"/>
      <c r="K64" s="695"/>
      <c r="L64" s="671"/>
      <c r="M64" s="672"/>
      <c r="N64" s="671"/>
      <c r="O64" s="672"/>
      <c r="P64" s="671"/>
      <c r="Q64" s="672"/>
      <c r="R64" s="671"/>
      <c r="S64" s="672"/>
    </row>
    <row r="65" spans="1:19" ht="12.75">
      <c r="A65" s="690"/>
      <c r="B65" s="691"/>
      <c r="C65" s="729"/>
      <c r="D65" s="730"/>
      <c r="E65" s="729"/>
      <c r="F65" s="730"/>
      <c r="G65" s="729"/>
      <c r="H65" s="730"/>
      <c r="I65" s="693"/>
      <c r="J65" s="694"/>
      <c r="K65" s="695"/>
      <c r="L65" s="671"/>
      <c r="M65" s="672"/>
      <c r="N65" s="671"/>
      <c r="O65" s="672"/>
      <c r="P65" s="671"/>
      <c r="Q65" s="672"/>
      <c r="R65" s="671"/>
      <c r="S65" s="672"/>
    </row>
    <row r="66" spans="1:19" ht="12.75">
      <c r="A66" s="690"/>
      <c r="B66" s="691"/>
      <c r="C66" s="729"/>
      <c r="D66" s="730"/>
      <c r="E66" s="729"/>
      <c r="F66" s="730"/>
      <c r="G66" s="729"/>
      <c r="H66" s="730"/>
      <c r="I66" s="693"/>
      <c r="J66" s="694"/>
      <c r="K66" s="695"/>
      <c r="L66" s="671"/>
      <c r="M66" s="672"/>
      <c r="N66" s="671"/>
      <c r="O66" s="672"/>
      <c r="P66" s="671"/>
      <c r="Q66" s="672"/>
      <c r="R66" s="671"/>
      <c r="S66" s="672"/>
    </row>
    <row r="67" spans="1:19" ht="12.75">
      <c r="A67" s="690"/>
      <c r="B67" s="691"/>
      <c r="C67" s="729"/>
      <c r="D67" s="730"/>
      <c r="E67" s="729"/>
      <c r="F67" s="730"/>
      <c r="G67" s="729"/>
      <c r="H67" s="730"/>
      <c r="I67" s="693"/>
      <c r="J67" s="694"/>
      <c r="K67" s="695"/>
      <c r="L67" s="671"/>
      <c r="M67" s="672"/>
      <c r="N67" s="671"/>
      <c r="O67" s="672"/>
      <c r="P67" s="671"/>
      <c r="Q67" s="672"/>
      <c r="R67" s="671"/>
      <c r="S67" s="672"/>
    </row>
    <row r="68" spans="1:19" ht="12.75">
      <c r="A68" s="690"/>
      <c r="B68" s="691"/>
      <c r="C68" s="729"/>
      <c r="D68" s="730"/>
      <c r="E68" s="729"/>
      <c r="F68" s="730"/>
      <c r="G68" s="729"/>
      <c r="H68" s="730"/>
      <c r="I68" s="693"/>
      <c r="J68" s="694"/>
      <c r="K68" s="695"/>
      <c r="L68" s="671"/>
      <c r="M68" s="672"/>
      <c r="N68" s="671"/>
      <c r="O68" s="672"/>
      <c r="P68" s="671"/>
      <c r="Q68" s="672"/>
      <c r="R68" s="671"/>
      <c r="S68" s="672"/>
    </row>
    <row r="69" spans="1:19" ht="12.75">
      <c r="A69" s="690"/>
      <c r="B69" s="691"/>
      <c r="C69" s="729"/>
      <c r="D69" s="730"/>
      <c r="E69" s="729"/>
      <c r="F69" s="730"/>
      <c r="G69" s="729"/>
      <c r="H69" s="730"/>
      <c r="I69" s="693"/>
      <c r="J69" s="694"/>
      <c r="K69" s="695"/>
      <c r="L69" s="671"/>
      <c r="M69" s="672"/>
      <c r="N69" s="671"/>
      <c r="O69" s="672"/>
      <c r="P69" s="671"/>
      <c r="Q69" s="672"/>
      <c r="R69" s="671"/>
      <c r="S69" s="672"/>
    </row>
    <row r="70" spans="1:19" ht="12.75">
      <c r="A70" s="690"/>
      <c r="B70" s="691"/>
      <c r="C70" s="729"/>
      <c r="D70" s="730"/>
      <c r="E70" s="729"/>
      <c r="F70" s="730"/>
      <c r="G70" s="729"/>
      <c r="H70" s="730"/>
      <c r="I70" s="693"/>
      <c r="J70" s="694"/>
      <c r="K70" s="695"/>
      <c r="L70" s="671"/>
      <c r="M70" s="672"/>
      <c r="N70" s="671"/>
      <c r="O70" s="672"/>
      <c r="P70" s="671"/>
      <c r="Q70" s="672"/>
      <c r="R70" s="671"/>
      <c r="S70" s="672"/>
    </row>
    <row r="71" spans="1:19" ht="12.75">
      <c r="A71" s="690"/>
      <c r="B71" s="691"/>
      <c r="C71" s="729"/>
      <c r="D71" s="730"/>
      <c r="E71" s="729"/>
      <c r="F71" s="730"/>
      <c r="G71" s="729"/>
      <c r="H71" s="730"/>
      <c r="I71" s="693"/>
      <c r="J71" s="694"/>
      <c r="K71" s="695"/>
      <c r="L71" s="671"/>
      <c r="M71" s="672"/>
      <c r="N71" s="671"/>
      <c r="O71" s="672"/>
      <c r="P71" s="671"/>
      <c r="Q71" s="672"/>
      <c r="R71" s="671"/>
      <c r="S71" s="672"/>
    </row>
    <row r="72" spans="1:19" ht="12.75">
      <c r="A72" s="690"/>
      <c r="B72" s="691"/>
      <c r="C72" s="729"/>
      <c r="D72" s="730"/>
      <c r="E72" s="729"/>
      <c r="F72" s="730"/>
      <c r="G72" s="729"/>
      <c r="H72" s="730"/>
      <c r="I72" s="693"/>
      <c r="J72" s="694"/>
      <c r="K72" s="695"/>
      <c r="L72" s="671"/>
      <c r="M72" s="672"/>
      <c r="N72" s="671"/>
      <c r="O72" s="672"/>
      <c r="P72" s="671"/>
      <c r="Q72" s="672"/>
      <c r="R72" s="671"/>
      <c r="S72" s="672"/>
    </row>
    <row r="73" spans="1:19" ht="12.75">
      <c r="A73" s="690"/>
      <c r="B73" s="691"/>
      <c r="C73" s="729"/>
      <c r="D73" s="730"/>
      <c r="E73" s="729"/>
      <c r="F73" s="730"/>
      <c r="G73" s="729"/>
      <c r="H73" s="730"/>
      <c r="I73" s="693"/>
      <c r="J73" s="694"/>
      <c r="K73" s="695"/>
      <c r="L73" s="671"/>
      <c r="M73" s="672"/>
      <c r="N73" s="671"/>
      <c r="O73" s="672"/>
      <c r="P73" s="671"/>
      <c r="Q73" s="672"/>
      <c r="R73" s="671"/>
      <c r="S73" s="672"/>
    </row>
    <row r="74" spans="1:19" ht="12.7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</row>
    <row r="75" spans="1:19" ht="12.7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</row>
    <row r="76" spans="1:19" ht="12.75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</row>
    <row r="77" spans="1:19" ht="12.7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</row>
    <row r="78" spans="1:19" ht="12.75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</row>
    <row r="79" spans="1:19" ht="12.75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</row>
    <row r="80" spans="1:19" ht="12.75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</row>
    <row r="81" spans="1:19" ht="12.7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</row>
    <row r="82" spans="1:19" ht="12.75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</row>
  </sheetData>
  <sheetProtection password="9F76" sheet="1" objects="1" scenarios="1" formatCells="0" formatColumns="0" formatRows="0" insertColumns="0" insertRows="0"/>
  <mergeCells count="603">
    <mergeCell ref="A1:S1"/>
    <mergeCell ref="A3:B3"/>
    <mergeCell ref="C3:S3"/>
    <mergeCell ref="A4:B4"/>
    <mergeCell ref="C4:S4"/>
    <mergeCell ref="A2:B2"/>
    <mergeCell ref="C2:S2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A15:B15"/>
    <mergeCell ref="C15:D15"/>
    <mergeCell ref="I15:K15"/>
    <mergeCell ref="E15:F15"/>
    <mergeCell ref="G15:H15"/>
    <mergeCell ref="L15:M15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A19:B19"/>
    <mergeCell ref="C19:D19"/>
    <mergeCell ref="I19:K19"/>
    <mergeCell ref="E19:F19"/>
    <mergeCell ref="G19:H19"/>
    <mergeCell ref="L19:M19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A23:B23"/>
    <mergeCell ref="C23:D23"/>
    <mergeCell ref="I23:K23"/>
    <mergeCell ref="E23:F23"/>
    <mergeCell ref="G23:H23"/>
    <mergeCell ref="L23:M23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A27:B27"/>
    <mergeCell ref="C27:D27"/>
    <mergeCell ref="I27:K27"/>
    <mergeCell ref="E27:F27"/>
    <mergeCell ref="G27:H27"/>
    <mergeCell ref="L27:M27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A31:B31"/>
    <mergeCell ref="C31:D31"/>
    <mergeCell ref="I31:K31"/>
    <mergeCell ref="E31:F31"/>
    <mergeCell ref="G31:H31"/>
    <mergeCell ref="L31:M31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A35:B35"/>
    <mergeCell ref="C35:D35"/>
    <mergeCell ref="I35:K35"/>
    <mergeCell ref="E35:F35"/>
    <mergeCell ref="G35:H35"/>
    <mergeCell ref="L35:M35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A39:B39"/>
    <mergeCell ref="C39:D39"/>
    <mergeCell ref="I39:K39"/>
    <mergeCell ref="E39:F39"/>
    <mergeCell ref="G39:H39"/>
    <mergeCell ref="L39:M39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A43:B43"/>
    <mergeCell ref="C43:D43"/>
    <mergeCell ref="I43:K43"/>
    <mergeCell ref="E43:F43"/>
    <mergeCell ref="G43:H43"/>
    <mergeCell ref="L43:M43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A47:B47"/>
    <mergeCell ref="C47:D47"/>
    <mergeCell ref="I47:K47"/>
    <mergeCell ref="E47:F47"/>
    <mergeCell ref="G47:H47"/>
    <mergeCell ref="L47:M47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A51:B51"/>
    <mergeCell ref="C51:D51"/>
    <mergeCell ref="I51:K51"/>
    <mergeCell ref="E51:F51"/>
    <mergeCell ref="G51:H51"/>
    <mergeCell ref="L51:M51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A55:B55"/>
    <mergeCell ref="C55:D55"/>
    <mergeCell ref="I55:K55"/>
    <mergeCell ref="E55:F55"/>
    <mergeCell ref="G55:H55"/>
    <mergeCell ref="L55:M55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A59:B59"/>
    <mergeCell ref="C59:D59"/>
    <mergeCell ref="I59:K59"/>
    <mergeCell ref="E59:F59"/>
    <mergeCell ref="G59:H59"/>
    <mergeCell ref="L59:M59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A63:B63"/>
    <mergeCell ref="C63:D63"/>
    <mergeCell ref="I63:K63"/>
    <mergeCell ref="E63:F63"/>
    <mergeCell ref="G63:H63"/>
    <mergeCell ref="L63:M63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A67:B67"/>
    <mergeCell ref="C67:D67"/>
    <mergeCell ref="I67:K67"/>
    <mergeCell ref="E67:F67"/>
    <mergeCell ref="G67:H67"/>
    <mergeCell ref="L67:M67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N71:O71"/>
    <mergeCell ref="P71:Q71"/>
    <mergeCell ref="R71:S71"/>
    <mergeCell ref="A71:B71"/>
    <mergeCell ref="C71:D71"/>
    <mergeCell ref="I71:K71"/>
    <mergeCell ref="E71:F71"/>
    <mergeCell ref="G71:H71"/>
    <mergeCell ref="E72:F72"/>
    <mergeCell ref="G72:H72"/>
    <mergeCell ref="L71:M71"/>
    <mergeCell ref="L72:M72"/>
    <mergeCell ref="N72:O72"/>
    <mergeCell ref="A73:B73"/>
    <mergeCell ref="C73:D73"/>
    <mergeCell ref="I73:K73"/>
    <mergeCell ref="E73:F73"/>
    <mergeCell ref="G73:H73"/>
    <mergeCell ref="L73:M73"/>
    <mergeCell ref="A72:B72"/>
    <mergeCell ref="C72:D72"/>
    <mergeCell ref="I72:K72"/>
    <mergeCell ref="R73:S73"/>
    <mergeCell ref="G7:H8"/>
    <mergeCell ref="E9:F9"/>
    <mergeCell ref="G9:H9"/>
    <mergeCell ref="E10:F10"/>
    <mergeCell ref="G10:H10"/>
    <mergeCell ref="P72:Q72"/>
    <mergeCell ref="R72:S72"/>
    <mergeCell ref="N73:O73"/>
    <mergeCell ref="P73:Q7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62" t="s">
        <v>907</v>
      </c>
      <c r="B1" s="562"/>
      <c r="C1" s="562"/>
      <c r="D1" s="562"/>
      <c r="E1" s="562"/>
    </row>
    <row r="2" spans="1:6" s="35" customFormat="1" ht="15.75">
      <c r="A2" s="549" t="s">
        <v>198</v>
      </c>
      <c r="B2" s="550"/>
      <c r="C2" s="559"/>
      <c r="D2" s="573"/>
      <c r="E2" s="574"/>
      <c r="F2" s="188"/>
    </row>
    <row r="3" spans="1:6" s="36" customFormat="1" ht="33.75" customHeight="1">
      <c r="A3" s="731" t="s">
        <v>197</v>
      </c>
      <c r="B3" s="732"/>
      <c r="C3" s="566"/>
      <c r="D3" s="601"/>
      <c r="E3" s="602"/>
      <c r="F3" s="188"/>
    </row>
    <row r="4" spans="1:5" ht="15.75">
      <c r="A4" s="549" t="s">
        <v>480</v>
      </c>
      <c r="B4" s="550"/>
      <c r="C4" s="479" t="str">
        <f>IF(ISBLANK(Polročná_správa!B12),"  ",Polročná_správa!B12)</f>
        <v>STP akciová spoločnosť Michalovce</v>
      </c>
      <c r="D4" s="666"/>
      <c r="E4" s="667"/>
    </row>
    <row r="5" spans="1:5" ht="15.75">
      <c r="A5" s="549" t="s">
        <v>281</v>
      </c>
      <c r="B5" s="553"/>
      <c r="C5" s="479" t="str">
        <f>IF(ISBLANK(Polročná_správa!E6),"  ",Polročná_správa!E6)</f>
        <v>31650058</v>
      </c>
      <c r="D5" s="668"/>
      <c r="E5" s="669"/>
    </row>
    <row r="6" spans="1:5" ht="12.75">
      <c r="A6" s="37"/>
      <c r="B6" s="38"/>
      <c r="C6" s="39"/>
      <c r="D6" s="37"/>
      <c r="E6" s="37"/>
    </row>
    <row r="7" spans="1:5" ht="33" customHeight="1">
      <c r="A7" s="662" t="s">
        <v>447</v>
      </c>
      <c r="B7" s="663"/>
      <c r="C7" s="578" t="s">
        <v>613</v>
      </c>
      <c r="D7" s="670" t="s">
        <v>449</v>
      </c>
      <c r="E7" s="670" t="s">
        <v>614</v>
      </c>
    </row>
    <row r="8" spans="1:5" ht="27" customHeight="1">
      <c r="A8" s="664"/>
      <c r="B8" s="665"/>
      <c r="C8" s="578"/>
      <c r="D8" s="556"/>
      <c r="E8" s="556" t="s">
        <v>195</v>
      </c>
    </row>
    <row r="9" spans="1:5" ht="12.75">
      <c r="A9" s="660"/>
      <c r="B9" s="661"/>
      <c r="C9" s="112"/>
      <c r="D9" s="136"/>
      <c r="E9" s="136"/>
    </row>
    <row r="10" spans="1:5" ht="12.75">
      <c r="A10" s="660"/>
      <c r="B10" s="661"/>
      <c r="C10" s="112"/>
      <c r="D10" s="1"/>
      <c r="E10" s="1"/>
    </row>
    <row r="11" spans="1:5" ht="12.75">
      <c r="A11" s="660"/>
      <c r="B11" s="661"/>
      <c r="C11" s="112"/>
      <c r="D11" s="136"/>
      <c r="E11" s="136"/>
    </row>
    <row r="12" spans="1:5" ht="12.75">
      <c r="A12" s="660"/>
      <c r="B12" s="661"/>
      <c r="C12" s="112"/>
      <c r="D12" s="136"/>
      <c r="E12" s="136"/>
    </row>
    <row r="13" spans="1:5" ht="12.75">
      <c r="A13" s="660"/>
      <c r="B13" s="661"/>
      <c r="C13" s="112"/>
      <c r="D13" s="1"/>
      <c r="E13" s="1"/>
    </row>
    <row r="14" spans="1:5" ht="12.75">
      <c r="A14" s="660"/>
      <c r="B14" s="661"/>
      <c r="C14" s="112"/>
      <c r="D14" s="1"/>
      <c r="E14" s="1"/>
    </row>
    <row r="15" spans="1:5" ht="12.75">
      <c r="A15" s="660"/>
      <c r="B15" s="661"/>
      <c r="C15" s="112"/>
      <c r="D15" s="1"/>
      <c r="E15" s="1"/>
    </row>
    <row r="16" spans="1:5" ht="12.75">
      <c r="A16" s="660"/>
      <c r="B16" s="661"/>
      <c r="C16" s="112"/>
      <c r="D16" s="1"/>
      <c r="E16" s="1"/>
    </row>
    <row r="17" spans="1:5" ht="12.75">
      <c r="A17" s="660"/>
      <c r="B17" s="661"/>
      <c r="C17" s="112"/>
      <c r="D17" s="1"/>
      <c r="E17" s="1"/>
    </row>
    <row r="18" spans="1:5" ht="12.75">
      <c r="A18" s="660"/>
      <c r="B18" s="661"/>
      <c r="C18" s="112"/>
      <c r="D18" s="1"/>
      <c r="E18" s="1"/>
    </row>
    <row r="19" spans="1:5" ht="12.75">
      <c r="A19" s="660"/>
      <c r="B19" s="661"/>
      <c r="C19" s="112"/>
      <c r="D19" s="1"/>
      <c r="E19" s="1"/>
    </row>
    <row r="20" spans="1:5" ht="12.75">
      <c r="A20" s="660"/>
      <c r="B20" s="661"/>
      <c r="C20" s="112"/>
      <c r="D20" s="1"/>
      <c r="E20" s="1"/>
    </row>
    <row r="21" spans="1:5" ht="12.75">
      <c r="A21" s="660"/>
      <c r="B21" s="661"/>
      <c r="C21" s="112"/>
      <c r="D21" s="136"/>
      <c r="E21" s="136"/>
    </row>
    <row r="22" spans="1:5" ht="12.75">
      <c r="A22" s="660"/>
      <c r="B22" s="661"/>
      <c r="C22" s="112"/>
      <c r="D22" s="1"/>
      <c r="E22" s="1"/>
    </row>
    <row r="23" spans="1:5" ht="12.75">
      <c r="A23" s="660"/>
      <c r="B23" s="661"/>
      <c r="C23" s="112"/>
      <c r="D23" s="1"/>
      <c r="E23" s="1"/>
    </row>
    <row r="24" spans="1:5" ht="12.75">
      <c r="A24" s="660"/>
      <c r="B24" s="661"/>
      <c r="C24" s="112"/>
      <c r="D24" s="1"/>
      <c r="E24" s="1"/>
    </row>
    <row r="25" spans="1:5" ht="12.75">
      <c r="A25" s="660"/>
      <c r="B25" s="661"/>
      <c r="C25" s="112"/>
      <c r="D25" s="1"/>
      <c r="E25" s="1"/>
    </row>
    <row r="26" spans="1:5" ht="12.75">
      <c r="A26" s="660"/>
      <c r="B26" s="661"/>
      <c r="C26" s="112"/>
      <c r="D26" s="1"/>
      <c r="E26" s="1"/>
    </row>
    <row r="27" spans="1:5" ht="12.75">
      <c r="A27" s="660"/>
      <c r="B27" s="661"/>
      <c r="C27" s="112"/>
      <c r="D27" s="1"/>
      <c r="E27" s="1"/>
    </row>
    <row r="28" spans="1:5" ht="12.75">
      <c r="A28" s="660"/>
      <c r="B28" s="661"/>
      <c r="C28" s="112"/>
      <c r="D28" s="1"/>
      <c r="E28" s="1"/>
    </row>
    <row r="29" spans="1:5" ht="12.75">
      <c r="A29" s="660"/>
      <c r="B29" s="661"/>
      <c r="C29" s="112"/>
      <c r="D29" s="1"/>
      <c r="E29" s="1"/>
    </row>
    <row r="30" spans="1:5" ht="12.75">
      <c r="A30" s="660"/>
      <c r="B30" s="661"/>
      <c r="C30" s="112"/>
      <c r="D30" s="1"/>
      <c r="E30" s="1"/>
    </row>
    <row r="31" spans="1:5" ht="12.75">
      <c r="A31" s="660"/>
      <c r="B31" s="661"/>
      <c r="C31" s="112"/>
      <c r="D31" s="136"/>
      <c r="E31" s="136"/>
    </row>
    <row r="32" spans="1:5" ht="12.75">
      <c r="A32" s="660"/>
      <c r="B32" s="661"/>
      <c r="C32" s="112"/>
      <c r="D32" s="1"/>
      <c r="E32" s="1"/>
    </row>
    <row r="33" spans="1:5" ht="12.75">
      <c r="A33" s="660"/>
      <c r="B33" s="661"/>
      <c r="C33" s="112"/>
      <c r="D33" s="1"/>
      <c r="E33" s="1"/>
    </row>
    <row r="34" spans="1:5" ht="12.75">
      <c r="A34" s="660"/>
      <c r="B34" s="661"/>
      <c r="C34" s="112"/>
      <c r="D34" s="1"/>
      <c r="E34" s="1"/>
    </row>
    <row r="35" spans="1:5" ht="12.75">
      <c r="A35" s="660"/>
      <c r="B35" s="661"/>
      <c r="C35" s="112"/>
      <c r="D35" s="1"/>
      <c r="E35" s="1"/>
    </row>
    <row r="36" spans="1:5" ht="12.75">
      <c r="A36" s="660"/>
      <c r="B36" s="661"/>
      <c r="C36" s="112"/>
      <c r="D36" s="1"/>
      <c r="E36" s="1"/>
    </row>
    <row r="37" spans="1:5" ht="12.75">
      <c r="A37" s="660"/>
      <c r="B37" s="661"/>
      <c r="C37" s="112"/>
      <c r="D37" s="1"/>
      <c r="E37" s="1"/>
    </row>
    <row r="38" spans="1:5" ht="12.75">
      <c r="A38" s="660"/>
      <c r="B38" s="661"/>
      <c r="C38" s="112"/>
      <c r="D38" s="1"/>
      <c r="E38" s="1"/>
    </row>
    <row r="39" spans="1:5" ht="12.75">
      <c r="A39" s="660"/>
      <c r="B39" s="661"/>
      <c r="C39" s="112"/>
      <c r="D39" s="1"/>
      <c r="E39" s="1"/>
    </row>
    <row r="40" spans="1:5" ht="12.75">
      <c r="A40" s="660"/>
      <c r="B40" s="661"/>
      <c r="C40" s="112"/>
      <c r="D40" s="136"/>
      <c r="E40" s="136"/>
    </row>
    <row r="41" spans="1:5" ht="12.75">
      <c r="A41" s="660"/>
      <c r="B41" s="661"/>
      <c r="C41" s="112"/>
      <c r="D41" s="136"/>
      <c r="E41" s="136"/>
    </row>
    <row r="42" spans="1:5" ht="12.75">
      <c r="A42" s="660"/>
      <c r="B42" s="661"/>
      <c r="C42" s="112"/>
      <c r="D42" s="1"/>
      <c r="E42" s="1"/>
    </row>
    <row r="43" spans="1:5" ht="12.75">
      <c r="A43" s="660"/>
      <c r="B43" s="661"/>
      <c r="C43" s="112"/>
      <c r="D43" s="1"/>
      <c r="E43" s="1"/>
    </row>
    <row r="44" spans="1:5" ht="12.75">
      <c r="A44" s="660"/>
      <c r="B44" s="661"/>
      <c r="C44" s="112"/>
      <c r="D44" s="1"/>
      <c r="E44" s="1"/>
    </row>
    <row r="45" spans="1:5" ht="12.75">
      <c r="A45" s="660"/>
      <c r="B45" s="661"/>
      <c r="C45" s="112"/>
      <c r="D45" s="1"/>
      <c r="E45" s="1"/>
    </row>
    <row r="46" spans="1:5" ht="12.75">
      <c r="A46" s="660"/>
      <c r="B46" s="661"/>
      <c r="C46" s="112"/>
      <c r="D46" s="1"/>
      <c r="E46" s="1"/>
    </row>
    <row r="47" spans="1:5" ht="12.75">
      <c r="A47" s="660"/>
      <c r="B47" s="661"/>
      <c r="C47" s="112"/>
      <c r="D47" s="1"/>
      <c r="E47" s="1"/>
    </row>
    <row r="48" spans="1:5" ht="12.75">
      <c r="A48" s="660"/>
      <c r="B48" s="661"/>
      <c r="C48" s="112"/>
      <c r="D48" s="1"/>
      <c r="E48" s="1"/>
    </row>
    <row r="49" spans="1:5" ht="12.75">
      <c r="A49" s="660"/>
      <c r="B49" s="661"/>
      <c r="C49" s="112"/>
      <c r="D49" s="136"/>
      <c r="E49" s="136"/>
    </row>
    <row r="50" spans="1:5" ht="12.75">
      <c r="A50" s="660"/>
      <c r="B50" s="661"/>
      <c r="C50" s="112"/>
      <c r="D50" s="1"/>
      <c r="E50" s="1"/>
    </row>
    <row r="51" spans="1:5" ht="12.75">
      <c r="A51" s="660"/>
      <c r="B51" s="661"/>
      <c r="C51" s="112"/>
      <c r="D51" s="1"/>
      <c r="E51" s="1"/>
    </row>
    <row r="52" spans="1:5" ht="12.75">
      <c r="A52" s="660"/>
      <c r="B52" s="661"/>
      <c r="C52" s="112"/>
      <c r="D52" s="1"/>
      <c r="E52" s="1"/>
    </row>
    <row r="53" spans="1:5" ht="12.75">
      <c r="A53" s="660"/>
      <c r="B53" s="661"/>
      <c r="C53" s="112"/>
      <c r="D53" s="1"/>
      <c r="E53" s="1"/>
    </row>
    <row r="54" spans="1:5" ht="12.75">
      <c r="A54" s="660"/>
      <c r="B54" s="661"/>
      <c r="C54" s="112"/>
      <c r="D54" s="1"/>
      <c r="E54" s="1"/>
    </row>
    <row r="55" spans="1:5" ht="12.75">
      <c r="A55" s="660"/>
      <c r="B55" s="661"/>
      <c r="C55" s="112"/>
      <c r="D55" s="1"/>
      <c r="E55" s="1"/>
    </row>
    <row r="56" spans="1:5" ht="12.75">
      <c r="A56" s="660"/>
      <c r="B56" s="661"/>
      <c r="C56" s="112"/>
      <c r="D56" s="136"/>
      <c r="E56" s="136"/>
    </row>
    <row r="57" spans="1:5" ht="12.75">
      <c r="A57" s="660"/>
      <c r="B57" s="661"/>
      <c r="C57" s="112"/>
      <c r="D57" s="1"/>
      <c r="E57" s="1"/>
    </row>
    <row r="58" spans="1:5" ht="12.75">
      <c r="A58" s="660"/>
      <c r="B58" s="661"/>
      <c r="C58" s="112"/>
      <c r="D58" s="1"/>
      <c r="E58" s="1"/>
    </row>
    <row r="59" spans="1:5" ht="12.75">
      <c r="A59" s="660"/>
      <c r="B59" s="661"/>
      <c r="C59" s="112"/>
      <c r="D59" s="1"/>
      <c r="E59" s="1"/>
    </row>
    <row r="60" spans="1:5" ht="12.75">
      <c r="A60" s="660"/>
      <c r="B60" s="661"/>
      <c r="C60" s="112"/>
      <c r="D60" s="1"/>
      <c r="E60" s="1"/>
    </row>
    <row r="61" spans="1:5" ht="12.75">
      <c r="A61" s="660"/>
      <c r="B61" s="661"/>
      <c r="C61" s="112"/>
      <c r="D61" s="1"/>
      <c r="E61" s="1"/>
    </row>
    <row r="62" spans="1:5" ht="12.75">
      <c r="A62" s="660"/>
      <c r="B62" s="661"/>
      <c r="C62" s="112"/>
      <c r="D62" s="1"/>
      <c r="E62" s="1"/>
    </row>
    <row r="63" spans="1:5" ht="12.75">
      <c r="A63" s="660"/>
      <c r="B63" s="661"/>
      <c r="C63" s="112"/>
      <c r="D63" s="1"/>
      <c r="E63" s="1"/>
    </row>
    <row r="64" spans="1:5" ht="12.75">
      <c r="A64" s="660"/>
      <c r="B64" s="661"/>
      <c r="C64" s="112"/>
      <c r="D64" s="136"/>
      <c r="E64" s="136"/>
    </row>
    <row r="65" spans="1:5" ht="12.75">
      <c r="A65" s="660"/>
      <c r="B65" s="661"/>
      <c r="C65" s="112"/>
      <c r="D65" s="1"/>
      <c r="E65" s="1"/>
    </row>
    <row r="66" spans="1:5" ht="12.75">
      <c r="A66" s="660"/>
      <c r="B66" s="661"/>
      <c r="C66" s="112"/>
      <c r="D66" s="1"/>
      <c r="E66" s="1"/>
    </row>
    <row r="67" spans="1:5" ht="12.75">
      <c r="A67" s="660"/>
      <c r="B67" s="661"/>
      <c r="C67" s="112"/>
      <c r="D67" s="1"/>
      <c r="E67" s="1"/>
    </row>
    <row r="68" spans="1:5" ht="12.75">
      <c r="A68" s="660"/>
      <c r="B68" s="661"/>
      <c r="C68" s="112"/>
      <c r="D68" s="1"/>
      <c r="E68" s="1"/>
    </row>
    <row r="69" spans="1:5" ht="12.75">
      <c r="A69" s="660"/>
      <c r="B69" s="661"/>
      <c r="C69" s="112"/>
      <c r="D69" s="1"/>
      <c r="E69" s="1"/>
    </row>
    <row r="70" spans="1:5" ht="12.75">
      <c r="A70" s="660"/>
      <c r="B70" s="661"/>
      <c r="C70" s="112"/>
      <c r="D70" s="136"/>
      <c r="E70" s="136"/>
    </row>
    <row r="71" spans="1:5" ht="12.75">
      <c r="A71" s="660"/>
      <c r="B71" s="661"/>
      <c r="C71" s="112"/>
      <c r="D71" s="1"/>
      <c r="E71" s="1"/>
    </row>
    <row r="72" spans="1:5" ht="12.75">
      <c r="A72" s="660"/>
      <c r="B72" s="661"/>
      <c r="C72" s="112"/>
      <c r="D72" s="1"/>
      <c r="E72" s="1"/>
    </row>
    <row r="73" spans="1:5" ht="12.75">
      <c r="A73" s="660"/>
      <c r="B73" s="661"/>
      <c r="C73" s="112"/>
      <c r="D73" s="136"/>
      <c r="E73" s="136"/>
    </row>
    <row r="74" spans="1:5" ht="12.75">
      <c r="A74" s="198"/>
      <c r="B74" s="198"/>
      <c r="C74" s="198"/>
      <c r="D74" s="198"/>
      <c r="E74" s="198"/>
    </row>
    <row r="75" spans="1:5" ht="12.75">
      <c r="A75" s="198"/>
      <c r="B75" s="198"/>
      <c r="C75" s="198"/>
      <c r="D75" s="198"/>
      <c r="E75" s="198"/>
    </row>
    <row r="76" spans="1:5" ht="12.75">
      <c r="A76" s="198"/>
      <c r="B76" s="198"/>
      <c r="C76" s="198"/>
      <c r="D76" s="198"/>
      <c r="E76" s="198"/>
    </row>
    <row r="77" spans="1:5" ht="12.75">
      <c r="A77" s="198"/>
      <c r="B77" s="198"/>
      <c r="C77" s="198"/>
      <c r="D77" s="198"/>
      <c r="E77" s="198"/>
    </row>
    <row r="78" spans="1:5" ht="12.75">
      <c r="A78" s="198"/>
      <c r="B78" s="198"/>
      <c r="C78" s="198"/>
      <c r="D78" s="198"/>
      <c r="E78" s="198"/>
    </row>
    <row r="79" spans="1:5" ht="12.75">
      <c r="A79" s="198"/>
      <c r="B79" s="198"/>
      <c r="C79" s="198"/>
      <c r="D79" s="198"/>
      <c r="E79" s="198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7:B57"/>
    <mergeCell ref="A49:B49"/>
    <mergeCell ref="A50:B50"/>
    <mergeCell ref="A51:B51"/>
    <mergeCell ref="A52:B52"/>
    <mergeCell ref="A53:B53"/>
    <mergeCell ref="A54:B54"/>
    <mergeCell ref="A55:B55"/>
    <mergeCell ref="A56:B56"/>
    <mergeCell ref="A58:B58"/>
    <mergeCell ref="A59:B59"/>
    <mergeCell ref="A60:B60"/>
    <mergeCell ref="A66:B66"/>
    <mergeCell ref="A65:B65"/>
    <mergeCell ref="A61:B61"/>
    <mergeCell ref="A62:B62"/>
    <mergeCell ref="A63:B63"/>
    <mergeCell ref="A64:B64"/>
    <mergeCell ref="A67:B67"/>
    <mergeCell ref="A73:B73"/>
    <mergeCell ref="A69:B69"/>
    <mergeCell ref="A70:B70"/>
    <mergeCell ref="A71:B71"/>
    <mergeCell ref="A72:B72"/>
    <mergeCell ref="A68:B6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3" t="s">
        <v>54</v>
      </c>
      <c r="B2" s="733"/>
    </row>
    <row r="3" spans="1:2" ht="13.5" thickBot="1">
      <c r="A3" s="88" t="s">
        <v>55</v>
      </c>
      <c r="B3" s="89" t="s">
        <v>56</v>
      </c>
    </row>
    <row r="4" spans="1:2" ht="15">
      <c r="A4" s="90" t="s">
        <v>57</v>
      </c>
      <c r="B4" s="91" t="str">
        <f>IF(Polročná_správa!B6=0,"Položka Informačná povinnosť za rok nie je vyplnená","Test vyhovel formálnej kontrole")</f>
        <v>Test vyhovel formálnej kontrole</v>
      </c>
    </row>
    <row r="5" spans="1:2" ht="15">
      <c r="A5" s="92" t="s">
        <v>287</v>
      </c>
      <c r="B5" s="93" t="str">
        <f>IF(Polročná_správa!E6=0,"Položka IČO nie je vyplnená","Test vyhovel formálnej kontrole")</f>
        <v>Test vyhovel formálnej kontrole</v>
      </c>
    </row>
    <row r="6" spans="1:2" ht="15">
      <c r="A6" s="94" t="s">
        <v>288</v>
      </c>
      <c r="B6" s="95" t="str">
        <f>IF(Polročná_správa!B12=0,"Položka Obchodné meno/názov nie je vyplnená","Test vyhovel formálnej kontrole")</f>
        <v>Test vyhovel formálnej kontrole</v>
      </c>
    </row>
    <row r="7" spans="1:2" ht="15">
      <c r="A7" s="92" t="s">
        <v>58</v>
      </c>
      <c r="B7" s="93" t="str">
        <f>IF(Polročná_správa!F38=0,"Položka Dátum zverejnenia ročnej správy nie je vyplnená","Test vyhovel formálnej kontrole")</f>
        <v>Test vyhovel formálnej kontrole</v>
      </c>
    </row>
    <row r="8" spans="1:2" ht="15">
      <c r="A8" s="90" t="s">
        <v>59</v>
      </c>
      <c r="B8" s="96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92" t="s">
        <v>60</v>
      </c>
      <c r="B9" s="97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04" t="s">
        <v>615</v>
      </c>
      <c r="B10" s="205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28">
      <selection activeCell="H34" sqref="H34:AG36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90" t="s">
        <v>390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</row>
    <row r="2" spans="8:14" ht="18" customHeight="1">
      <c r="H2" s="3"/>
      <c r="N2" s="4"/>
    </row>
    <row r="3" spans="1:36" ht="27" customHeight="1">
      <c r="A3" s="492" t="s">
        <v>290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</row>
    <row r="4" spans="1:39" ht="15.75" customHeight="1">
      <c r="A4" s="490" t="s">
        <v>291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M4" s="5"/>
    </row>
    <row r="5" spans="7:33" ht="18" customHeight="1">
      <c r="G5" s="84" t="s">
        <v>267</v>
      </c>
      <c r="I5" s="500">
        <v>42916</v>
      </c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2"/>
      <c r="Z5" s="497" t="s">
        <v>383</v>
      </c>
      <c r="AA5" s="498"/>
      <c r="AB5" s="498"/>
      <c r="AC5" s="498"/>
      <c r="AD5" s="498"/>
      <c r="AE5" s="498"/>
      <c r="AF5" s="498"/>
      <c r="AG5" s="499"/>
    </row>
    <row r="6" spans="7:33" s="210" customFormat="1" ht="18" customHeight="1">
      <c r="G6" s="211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3"/>
      <c r="AA6" s="214"/>
      <c r="AB6" s="214"/>
      <c r="AC6" s="214"/>
      <c r="AD6" s="214"/>
      <c r="AE6" s="214"/>
      <c r="AF6" s="214"/>
      <c r="AG6" s="214"/>
    </row>
    <row r="7" spans="7:33" s="210" customFormat="1" ht="18" customHeight="1">
      <c r="G7" s="211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3"/>
      <c r="AA7" s="214"/>
      <c r="AB7" s="214"/>
      <c r="AC7" s="214"/>
      <c r="AD7" s="214"/>
      <c r="AE7" s="214"/>
      <c r="AF7" s="214"/>
      <c r="AG7" s="214"/>
    </row>
    <row r="8" spans="7:33" s="210" customFormat="1" ht="18" customHeight="1">
      <c r="G8" s="211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3"/>
      <c r="AA8" s="214"/>
      <c r="AB8" s="214"/>
      <c r="AC8" s="214"/>
      <c r="AD8" s="214"/>
      <c r="AE8" s="214"/>
      <c r="AF8" s="214"/>
      <c r="AG8" s="214"/>
    </row>
    <row r="9" spans="7:33" s="210" customFormat="1" ht="18" customHeight="1">
      <c r="G9" s="211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3"/>
      <c r="AA9" s="214"/>
      <c r="AB9" s="214"/>
      <c r="AC9" s="214"/>
      <c r="AD9" s="214"/>
      <c r="AE9" s="214"/>
      <c r="AF9" s="214"/>
      <c r="AG9" s="214"/>
    </row>
    <row r="10" spans="7:33" s="210" customFormat="1" ht="18" customHeight="1">
      <c r="G10" s="211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" t="s">
        <v>691</v>
      </c>
      <c r="W10" s="2"/>
      <c r="X10" s="2"/>
      <c r="Y10" s="2"/>
      <c r="Z10" s="2"/>
      <c r="AA10" s="2"/>
      <c r="AB10" s="2" t="s">
        <v>692</v>
      </c>
      <c r="AC10" s="2"/>
      <c r="AD10" s="2"/>
      <c r="AE10" s="2"/>
      <c r="AF10" s="2"/>
      <c r="AG10" s="2"/>
    </row>
    <row r="11" spans="7:33" s="210" customFormat="1" ht="18" customHeight="1">
      <c r="G11" s="211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6"/>
      <c r="W11" s="2" t="s">
        <v>693</v>
      </c>
      <c r="X11" s="212"/>
      <c r="Y11" s="212"/>
      <c r="Z11" s="213"/>
      <c r="AA11" s="214"/>
      <c r="AB11" s="214"/>
      <c r="AC11" s="214"/>
      <c r="AD11" s="214"/>
      <c r="AE11" s="214"/>
      <c r="AF11" s="214"/>
      <c r="AG11" s="214"/>
    </row>
    <row r="12" spans="7:33" s="210" customFormat="1" ht="18" customHeight="1">
      <c r="G12" s="211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6"/>
      <c r="W12" s="2" t="s">
        <v>694</v>
      </c>
      <c r="X12" s="212"/>
      <c r="Y12" s="212"/>
      <c r="Z12" s="213"/>
      <c r="AA12" s="214"/>
      <c r="AB12" s="214"/>
      <c r="AC12" s="228"/>
      <c r="AD12" s="2"/>
      <c r="AE12" s="214"/>
      <c r="AF12" s="214"/>
      <c r="AG12" s="214"/>
    </row>
    <row r="13" spans="8:32" s="7" customFormat="1" ht="18" customHeight="1">
      <c r="H13" s="169"/>
      <c r="K13" s="168"/>
      <c r="L13" s="168"/>
      <c r="M13" s="168"/>
      <c r="R13" s="169"/>
      <c r="S13" s="168"/>
      <c r="U13" s="168"/>
      <c r="V13" s="216" t="s">
        <v>494</v>
      </c>
      <c r="W13" s="2" t="s">
        <v>695</v>
      </c>
      <c r="AC13" s="237" t="s">
        <v>882</v>
      </c>
      <c r="AD13" s="215" t="s">
        <v>696</v>
      </c>
      <c r="AE13" s="168"/>
      <c r="AF13" s="168"/>
    </row>
    <row r="14" spans="8:32" s="7" customFormat="1" ht="18" customHeight="1">
      <c r="H14" s="169"/>
      <c r="K14" s="168"/>
      <c r="L14" s="168"/>
      <c r="M14" s="168"/>
      <c r="R14" s="169"/>
      <c r="S14" s="168"/>
      <c r="U14" s="168"/>
      <c r="AD14" s="168"/>
      <c r="AE14" s="168"/>
      <c r="AF14" s="168"/>
    </row>
    <row r="15" spans="8:32" s="7" customFormat="1" ht="18" customHeight="1">
      <c r="H15" s="169"/>
      <c r="K15" s="168"/>
      <c r="L15" s="168"/>
      <c r="M15" s="168"/>
      <c r="R15" s="169"/>
      <c r="S15" s="168"/>
      <c r="U15" s="168"/>
      <c r="AD15" s="168"/>
      <c r="AE15" s="168"/>
      <c r="AF15" s="168"/>
    </row>
    <row r="16" ht="12.75"/>
    <row r="17" spans="1:33" ht="18" customHeight="1">
      <c r="A17" s="505" t="s">
        <v>281</v>
      </c>
      <c r="B17" s="506"/>
      <c r="C17" s="479" t="str">
        <f>IF(ISBLANK(Polročná_správa!E6),"  ",Polročná_správa!E6)</f>
        <v>31650058</v>
      </c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1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507" t="s">
        <v>559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4"/>
    </row>
    <row r="20" spans="1:33" ht="18" customHeight="1">
      <c r="A20" s="479" t="str">
        <f>IF(ISBLANK(Polročná_správa!B12),"  ",Polročná_správa!B12)</f>
        <v>STP akciová spoločnosť Michalovce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6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507" t="s">
        <v>558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9"/>
    </row>
    <row r="23" spans="1:33" ht="18" customHeight="1">
      <c r="A23" s="479" t="str">
        <f>IF(ISBLANK(Polročná_správa!B15),"  ",Polročná_správa!B15)</f>
        <v>Okružná 46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6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75" t="s">
        <v>293</v>
      </c>
      <c r="B25" s="482"/>
      <c r="C25" s="476"/>
      <c r="D25" s="476"/>
      <c r="E25" s="476"/>
      <c r="F25" s="476"/>
      <c r="G25" s="478"/>
      <c r="I25" s="475" t="s">
        <v>294</v>
      </c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9"/>
    </row>
    <row r="26" spans="1:33" ht="18" customHeight="1">
      <c r="A26" s="479" t="str">
        <f>IF(ISBLANK(Polročná_správa!B16),"  ",Polročná_správa!B16)</f>
        <v>07101</v>
      </c>
      <c r="B26" s="480"/>
      <c r="C26" s="480"/>
      <c r="D26" s="480"/>
      <c r="E26" s="480"/>
      <c r="F26" s="480"/>
      <c r="G26" s="481"/>
      <c r="H26" s="6"/>
      <c r="I26" s="479" t="str">
        <f>IF(ISBLANK(Polročná_správa!B17),"  ",Polročná_správa!B17)</f>
        <v>Michalovce</v>
      </c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6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77" t="s">
        <v>268</v>
      </c>
      <c r="B28" s="476"/>
      <c r="C28" s="476"/>
      <c r="D28" s="476"/>
      <c r="E28" s="476"/>
      <c r="F28" s="476"/>
      <c r="G28" s="476"/>
      <c r="H28" s="478"/>
      <c r="K28" s="477" t="s">
        <v>271</v>
      </c>
      <c r="L28" s="476"/>
      <c r="M28" s="476"/>
      <c r="N28" s="476"/>
      <c r="O28" s="476"/>
      <c r="P28" s="476"/>
      <c r="Q28" s="476"/>
      <c r="R28" s="476"/>
      <c r="S28" s="476"/>
      <c r="T28" s="476"/>
      <c r="U28" s="478"/>
      <c r="V28" s="6"/>
      <c r="W28" s="477" t="s">
        <v>272</v>
      </c>
      <c r="X28" s="515"/>
      <c r="Y28" s="515"/>
      <c r="Z28" s="515"/>
      <c r="AA28" s="515"/>
      <c r="AB28" s="515"/>
      <c r="AC28" s="515"/>
      <c r="AD28" s="515"/>
      <c r="AE28" s="515"/>
      <c r="AF28" s="515"/>
      <c r="AG28" s="478"/>
    </row>
    <row r="29" spans="1:33" ht="18" customHeight="1">
      <c r="A29" s="479" t="str">
        <f>IF(ISBLANK(Polročná_správa!C21),"  ",Polročná_správa!C21)</f>
        <v>  </v>
      </c>
      <c r="B29" s="480"/>
      <c r="C29" s="480"/>
      <c r="D29" s="480"/>
      <c r="E29" s="480"/>
      <c r="F29" s="480"/>
      <c r="G29" s="480"/>
      <c r="H29" s="481"/>
      <c r="I29" s="6"/>
      <c r="J29" s="6"/>
      <c r="K29" s="479" t="str">
        <f>IF(ISBLANK(Polročná_správa!F21),"  ",Polročná_správa!F21)</f>
        <v>0905593356</v>
      </c>
      <c r="L29" s="385"/>
      <c r="M29" s="385"/>
      <c r="N29" s="385"/>
      <c r="O29" s="385"/>
      <c r="P29" s="385"/>
      <c r="Q29" s="385"/>
      <c r="R29" s="385"/>
      <c r="S29" s="385"/>
      <c r="T29" s="385"/>
      <c r="U29" s="386"/>
      <c r="V29" s="6"/>
      <c r="W29" s="479" t="str">
        <f>IF(ISBLANK(Polročná_správa!F23),"  ",Polročná_správa!F23)</f>
        <v>  </v>
      </c>
      <c r="X29" s="385"/>
      <c r="Y29" s="385"/>
      <c r="Z29" s="385"/>
      <c r="AA29" s="385"/>
      <c r="AB29" s="385"/>
      <c r="AC29" s="385"/>
      <c r="AD29" s="385"/>
      <c r="AE29" s="385"/>
      <c r="AF29" s="385"/>
      <c r="AG29" s="386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516" t="s">
        <v>273</v>
      </c>
      <c r="B31" s="517"/>
      <c r="C31" s="517"/>
      <c r="D31" s="11"/>
      <c r="E31" s="479" t="str">
        <f>IF(ISBLANK(Polročná_správa!B25),"  ",Polročná_správa!B25)</f>
        <v>gozova@stpmi.sk</v>
      </c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4"/>
    </row>
    <row r="32" ht="12.75" customHeight="1"/>
    <row r="33" spans="1:34" s="12" customFormat="1" ht="59.25" customHeight="1">
      <c r="A33" s="486" t="s">
        <v>295</v>
      </c>
      <c r="B33" s="486"/>
      <c r="C33" s="486"/>
      <c r="D33" s="486"/>
      <c r="E33" s="486"/>
      <c r="F33" s="486"/>
      <c r="G33" s="486"/>
      <c r="H33" s="494" t="s">
        <v>690</v>
      </c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6"/>
      <c r="AH33" s="203"/>
    </row>
    <row r="34" spans="1:33" s="12" customFormat="1" ht="25.5" customHeight="1">
      <c r="A34" s="487">
        <v>42993</v>
      </c>
      <c r="B34" s="488"/>
      <c r="C34" s="488"/>
      <c r="D34" s="488"/>
      <c r="E34" s="488"/>
      <c r="F34" s="488"/>
      <c r="G34" s="489"/>
      <c r="H34" s="466" t="s">
        <v>495</v>
      </c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8"/>
    </row>
    <row r="35" spans="1:33" s="12" customFormat="1" ht="35.25" customHeight="1">
      <c r="A35" s="486" t="s">
        <v>296</v>
      </c>
      <c r="B35" s="486"/>
      <c r="C35" s="486"/>
      <c r="D35" s="486"/>
      <c r="E35" s="486"/>
      <c r="F35" s="486"/>
      <c r="G35" s="486"/>
      <c r="H35" s="469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1"/>
    </row>
    <row r="36" spans="1:33" s="12" customFormat="1" ht="25.5" customHeight="1">
      <c r="A36" s="483"/>
      <c r="B36" s="484"/>
      <c r="C36" s="484"/>
      <c r="D36" s="484"/>
      <c r="E36" s="484"/>
      <c r="F36" s="484"/>
      <c r="G36" s="485"/>
      <c r="H36" s="472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4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  <mergeCell ref="A1:AJ1"/>
    <mergeCell ref="A3:AJ3"/>
    <mergeCell ref="A4:AJ4"/>
    <mergeCell ref="H33:AG33"/>
    <mergeCell ref="Z5:AG5"/>
    <mergeCell ref="I5:Y5"/>
    <mergeCell ref="E31:AG31"/>
    <mergeCell ref="A33:G33"/>
    <mergeCell ref="A23:AG23"/>
    <mergeCell ref="A26:G26"/>
    <mergeCell ref="H34:AG36"/>
    <mergeCell ref="I25:AF25"/>
    <mergeCell ref="A28:H28"/>
    <mergeCell ref="A29:H29"/>
    <mergeCell ref="A25:G25"/>
    <mergeCell ref="K28:U28"/>
    <mergeCell ref="A36:G36"/>
    <mergeCell ref="I26:AG26"/>
    <mergeCell ref="A35:G35"/>
    <mergeCell ref="A34:G34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BM10" activePane="bottomLeft" state="frozen"/>
      <selection pane="topLeft" activeCell="A1" sqref="A1"/>
      <selection pane="bottomLeft" activeCell="D164" sqref="D164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62" t="s">
        <v>382</v>
      </c>
      <c r="B1" s="562"/>
      <c r="C1" s="562"/>
      <c r="D1" s="562"/>
      <c r="E1" s="562"/>
      <c r="F1" s="562"/>
    </row>
    <row r="2" spans="1:6" s="35" customFormat="1" ht="15.75">
      <c r="A2" s="549" t="s">
        <v>198</v>
      </c>
      <c r="B2" s="550"/>
      <c r="C2" s="559" t="s">
        <v>496</v>
      </c>
      <c r="D2" s="560"/>
      <c r="E2" s="560"/>
      <c r="F2" s="561"/>
    </row>
    <row r="3" spans="1:6" ht="15.75">
      <c r="A3" s="549" t="s">
        <v>197</v>
      </c>
      <c r="B3" s="550"/>
      <c r="C3" s="559" t="s">
        <v>497</v>
      </c>
      <c r="D3" s="560"/>
      <c r="E3" s="560"/>
      <c r="F3" s="561"/>
    </row>
    <row r="4" spans="1:6" ht="15.75">
      <c r="A4" s="549" t="s">
        <v>480</v>
      </c>
      <c r="B4" s="550"/>
      <c r="C4" s="479" t="str">
        <f>IF(ISBLANK(Polročná_správa!B12),"  ",Polročná_správa!B12)</f>
        <v>STP akciová spoločnosť Michalovce</v>
      </c>
      <c r="D4" s="503"/>
      <c r="E4" s="503"/>
      <c r="F4" s="504"/>
    </row>
    <row r="5" spans="1:31" ht="15.75">
      <c r="A5" s="549" t="s">
        <v>281</v>
      </c>
      <c r="B5" s="553"/>
      <c r="C5" s="479" t="str">
        <f>IF(ISBLANK(Polročná_správa!E6),"  ",Polročná_správa!E6)</f>
        <v>31650058</v>
      </c>
      <c r="D5" s="557"/>
      <c r="E5" s="557"/>
      <c r="F5" s="558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39">
      <c r="A7" s="554" t="s">
        <v>187</v>
      </c>
      <c r="B7" s="554" t="s">
        <v>192</v>
      </c>
      <c r="C7" s="554" t="s">
        <v>199</v>
      </c>
      <c r="D7" s="551" t="s">
        <v>297</v>
      </c>
      <c r="E7" s="552"/>
      <c r="F7" s="101" t="s">
        <v>886</v>
      </c>
    </row>
    <row r="8" spans="1:6" ht="20.25" customHeight="1">
      <c r="A8" s="555"/>
      <c r="B8" s="555"/>
      <c r="C8" s="555"/>
      <c r="D8" s="40" t="s">
        <v>193</v>
      </c>
      <c r="E8" s="40" t="s">
        <v>195</v>
      </c>
      <c r="F8" s="40" t="s">
        <v>195</v>
      </c>
    </row>
    <row r="9" spans="1:6" ht="9.75">
      <c r="A9" s="556"/>
      <c r="B9" s="556"/>
      <c r="C9" s="556"/>
      <c r="D9" s="40" t="s">
        <v>194</v>
      </c>
      <c r="E9" s="40"/>
      <c r="F9" s="40"/>
    </row>
    <row r="10" spans="1:6" ht="9.75">
      <c r="A10" s="532"/>
      <c r="B10" s="530" t="s">
        <v>188</v>
      </c>
      <c r="C10" s="518" t="s">
        <v>298</v>
      </c>
      <c r="D10" s="229">
        <f>SUM(D12+D74+D156)</f>
        <v>295881</v>
      </c>
      <c r="E10" s="539">
        <f>E12+E74+E156</f>
        <v>90298</v>
      </c>
      <c r="F10" s="539">
        <f>F12+F74+F156</f>
        <v>86295</v>
      </c>
    </row>
    <row r="11" spans="1:6" ht="9.75">
      <c r="A11" s="533"/>
      <c r="B11" s="531"/>
      <c r="C11" s="519"/>
      <c r="D11" s="229">
        <f>SUM(D13+D75+D157)</f>
        <v>205583</v>
      </c>
      <c r="E11" s="540"/>
      <c r="F11" s="540"/>
    </row>
    <row r="12" spans="1:6" ht="9.75">
      <c r="A12" s="526" t="s">
        <v>299</v>
      </c>
      <c r="B12" s="530" t="s">
        <v>189</v>
      </c>
      <c r="C12" s="518" t="s">
        <v>300</v>
      </c>
      <c r="D12" s="229">
        <f>D14+D30+D50</f>
        <v>225123</v>
      </c>
      <c r="E12" s="539">
        <f>E14+E30+E50</f>
        <v>38386</v>
      </c>
      <c r="F12" s="539">
        <f>F14+F30+F50</f>
        <v>38386</v>
      </c>
    </row>
    <row r="13" spans="1:6" ht="9.75">
      <c r="A13" s="527"/>
      <c r="B13" s="531"/>
      <c r="C13" s="519"/>
      <c r="D13" s="229">
        <f>D15+D31+D51</f>
        <v>186737</v>
      </c>
      <c r="E13" s="540"/>
      <c r="F13" s="540"/>
    </row>
    <row r="14" spans="1:6" s="202" customFormat="1" ht="9">
      <c r="A14" s="526" t="s">
        <v>380</v>
      </c>
      <c r="B14" s="528" t="s">
        <v>656</v>
      </c>
      <c r="C14" s="547" t="s">
        <v>302</v>
      </c>
      <c r="D14" s="230">
        <f>SUM(D16+D18+D20+D22+D24+D26+D28)</f>
        <v>3479</v>
      </c>
      <c r="E14" s="545">
        <f>SUM(E16+E18+E20+E22+E24+E26+E28)</f>
        <v>0</v>
      </c>
      <c r="F14" s="545">
        <f>SUM(F16+F18+F20+F22+F24+F26+F28)</f>
        <v>0</v>
      </c>
    </row>
    <row r="15" spans="1:6" s="202" customFormat="1" ht="9">
      <c r="A15" s="527"/>
      <c r="B15" s="529"/>
      <c r="C15" s="548"/>
      <c r="D15" s="230">
        <f>SUM(D17+D19+D21+D23+D25+D27+D29)</f>
        <v>3479</v>
      </c>
      <c r="E15" s="546"/>
      <c r="F15" s="546"/>
    </row>
    <row r="16" spans="1:6" ht="9.75">
      <c r="A16" s="532" t="s">
        <v>727</v>
      </c>
      <c r="B16" s="522" t="s">
        <v>156</v>
      </c>
      <c r="C16" s="518" t="s">
        <v>304</v>
      </c>
      <c r="D16" s="86"/>
      <c r="E16" s="535">
        <f>D16-D17</f>
        <v>0</v>
      </c>
      <c r="F16" s="537"/>
    </row>
    <row r="17" spans="1:6" ht="9.75">
      <c r="A17" s="533"/>
      <c r="B17" s="523"/>
      <c r="C17" s="519"/>
      <c r="D17" s="86"/>
      <c r="E17" s="536"/>
      <c r="F17" s="538"/>
    </row>
    <row r="18" spans="1:6" ht="9.75">
      <c r="A18" s="532" t="s">
        <v>306</v>
      </c>
      <c r="B18" s="522" t="s">
        <v>157</v>
      </c>
      <c r="C18" s="518" t="s">
        <v>305</v>
      </c>
      <c r="D18" s="86">
        <v>3479</v>
      </c>
      <c r="E18" s="535">
        <f>D18-D19</f>
        <v>0</v>
      </c>
      <c r="F18" s="537"/>
    </row>
    <row r="19" spans="1:6" ht="9.75">
      <c r="A19" s="533"/>
      <c r="B19" s="523"/>
      <c r="C19" s="519"/>
      <c r="D19" s="86">
        <v>3479</v>
      </c>
      <c r="E19" s="536"/>
      <c r="F19" s="538"/>
    </row>
    <row r="20" spans="1:6" ht="9.75">
      <c r="A20" s="532" t="s">
        <v>308</v>
      </c>
      <c r="B20" s="522" t="s">
        <v>158</v>
      </c>
      <c r="C20" s="518" t="s">
        <v>307</v>
      </c>
      <c r="D20" s="86"/>
      <c r="E20" s="535">
        <f>D20-D21</f>
        <v>0</v>
      </c>
      <c r="F20" s="537"/>
    </row>
    <row r="21" spans="1:6" ht="9.75">
      <c r="A21" s="533"/>
      <c r="B21" s="523"/>
      <c r="C21" s="519"/>
      <c r="D21" s="86"/>
      <c r="E21" s="536"/>
      <c r="F21" s="538"/>
    </row>
    <row r="22" spans="1:6" ht="9.75">
      <c r="A22" s="532" t="s">
        <v>310</v>
      </c>
      <c r="B22" s="522" t="s">
        <v>159</v>
      </c>
      <c r="C22" s="518" t="s">
        <v>309</v>
      </c>
      <c r="D22" s="86"/>
      <c r="E22" s="535">
        <f>D22-D23</f>
        <v>0</v>
      </c>
      <c r="F22" s="537"/>
    </row>
    <row r="23" spans="1:6" ht="9.75">
      <c r="A23" s="533"/>
      <c r="B23" s="523"/>
      <c r="C23" s="519"/>
      <c r="D23" s="86"/>
      <c r="E23" s="536"/>
      <c r="F23" s="538"/>
    </row>
    <row r="24" spans="1:6" ht="9.75">
      <c r="A24" s="532" t="s">
        <v>312</v>
      </c>
      <c r="B24" s="522" t="s">
        <v>160</v>
      </c>
      <c r="C24" s="518" t="s">
        <v>311</v>
      </c>
      <c r="D24" s="86"/>
      <c r="E24" s="535">
        <f>D24-D25</f>
        <v>0</v>
      </c>
      <c r="F24" s="537"/>
    </row>
    <row r="25" spans="1:6" ht="9.75">
      <c r="A25" s="533"/>
      <c r="B25" s="523"/>
      <c r="C25" s="519"/>
      <c r="D25" s="86"/>
      <c r="E25" s="536"/>
      <c r="F25" s="538"/>
    </row>
    <row r="26" spans="1:6" ht="9.75">
      <c r="A26" s="532" t="s">
        <v>314</v>
      </c>
      <c r="B26" s="522" t="s">
        <v>161</v>
      </c>
      <c r="C26" s="518" t="s">
        <v>313</v>
      </c>
      <c r="D26" s="86"/>
      <c r="E26" s="535">
        <f>D26-D27</f>
        <v>0</v>
      </c>
      <c r="F26" s="537"/>
    </row>
    <row r="27" spans="1:6" ht="9.75">
      <c r="A27" s="533"/>
      <c r="B27" s="523"/>
      <c r="C27" s="519"/>
      <c r="D27" s="86"/>
      <c r="E27" s="536"/>
      <c r="F27" s="538"/>
    </row>
    <row r="28" spans="1:6" ht="9.75">
      <c r="A28" s="532" t="s">
        <v>728</v>
      </c>
      <c r="B28" s="522" t="s">
        <v>163</v>
      </c>
      <c r="C28" s="518" t="s">
        <v>315</v>
      </c>
      <c r="D28" s="86"/>
      <c r="E28" s="535">
        <f>D28-D29</f>
        <v>0</v>
      </c>
      <c r="F28" s="537"/>
    </row>
    <row r="29" spans="1:6" ht="9.75">
      <c r="A29" s="533"/>
      <c r="B29" s="523"/>
      <c r="C29" s="519"/>
      <c r="D29" s="86"/>
      <c r="E29" s="536"/>
      <c r="F29" s="538"/>
    </row>
    <row r="30" spans="1:6" s="202" customFormat="1" ht="9">
      <c r="A30" s="526" t="s">
        <v>401</v>
      </c>
      <c r="B30" s="528" t="s">
        <v>190</v>
      </c>
      <c r="C30" s="547" t="s">
        <v>316</v>
      </c>
      <c r="D30" s="230">
        <f>SUM(D32+D34+D36+D38+D40+D42+D44+D46+D48)</f>
        <v>221644</v>
      </c>
      <c r="E30" s="545">
        <f>SUM(E32+E34+E36+E38+E40+E42+E44+E46+E48)</f>
        <v>38386</v>
      </c>
      <c r="F30" s="545">
        <f>SUM(F32+F34+F36+F38+F40+F42+F44+F46+F48)</f>
        <v>38386</v>
      </c>
    </row>
    <row r="31" spans="1:6" s="202" customFormat="1" ht="9">
      <c r="A31" s="527"/>
      <c r="B31" s="529"/>
      <c r="C31" s="548"/>
      <c r="D31" s="230">
        <f>SUM(D33+D35+D37+D39+D41+D43+D45+D47+D49)</f>
        <v>183258</v>
      </c>
      <c r="E31" s="546"/>
      <c r="F31" s="546"/>
    </row>
    <row r="32" spans="1:6" ht="9.75">
      <c r="A32" s="532" t="s">
        <v>729</v>
      </c>
      <c r="B32" s="522" t="s">
        <v>164</v>
      </c>
      <c r="C32" s="518" t="s">
        <v>317</v>
      </c>
      <c r="D32" s="86">
        <v>4833</v>
      </c>
      <c r="E32" s="535">
        <f>D32-D33</f>
        <v>4833</v>
      </c>
      <c r="F32" s="537">
        <v>4833</v>
      </c>
    </row>
    <row r="33" spans="1:6" ht="9.75">
      <c r="A33" s="533"/>
      <c r="B33" s="523"/>
      <c r="C33" s="519"/>
      <c r="D33" s="86"/>
      <c r="E33" s="536"/>
      <c r="F33" s="538"/>
    </row>
    <row r="34" spans="1:6" ht="9.75">
      <c r="A34" s="518" t="s">
        <v>200</v>
      </c>
      <c r="B34" s="522" t="s">
        <v>165</v>
      </c>
      <c r="C34" s="518" t="s">
        <v>318</v>
      </c>
      <c r="D34" s="86">
        <v>119649</v>
      </c>
      <c r="E34" s="535">
        <f>D34-D35</f>
        <v>7892</v>
      </c>
      <c r="F34" s="537">
        <v>7892</v>
      </c>
    </row>
    <row r="35" spans="1:6" ht="9.75">
      <c r="A35" s="519"/>
      <c r="B35" s="523"/>
      <c r="C35" s="519"/>
      <c r="D35" s="86">
        <v>111757</v>
      </c>
      <c r="E35" s="536"/>
      <c r="F35" s="538"/>
    </row>
    <row r="36" spans="1:6" ht="9.75">
      <c r="A36" s="518" t="s">
        <v>345</v>
      </c>
      <c r="B36" s="522" t="s">
        <v>166</v>
      </c>
      <c r="C36" s="518" t="s">
        <v>319</v>
      </c>
      <c r="D36" s="86">
        <v>71817</v>
      </c>
      <c r="E36" s="535">
        <f>D36-D37</f>
        <v>316</v>
      </c>
      <c r="F36" s="537">
        <v>316</v>
      </c>
    </row>
    <row r="37" spans="1:6" ht="9.75">
      <c r="A37" s="519"/>
      <c r="B37" s="523"/>
      <c r="C37" s="519"/>
      <c r="D37" s="86">
        <v>71501</v>
      </c>
      <c r="E37" s="536"/>
      <c r="F37" s="538"/>
    </row>
    <row r="38" spans="1:6" ht="9.75">
      <c r="A38" s="518" t="s">
        <v>347</v>
      </c>
      <c r="B38" s="522" t="s">
        <v>167</v>
      </c>
      <c r="C38" s="518" t="s">
        <v>320</v>
      </c>
      <c r="D38" s="86"/>
      <c r="E38" s="535">
        <f>D38-D39</f>
        <v>0</v>
      </c>
      <c r="F38" s="537"/>
    </row>
    <row r="39" spans="1:6" ht="9.75">
      <c r="A39" s="519"/>
      <c r="B39" s="523"/>
      <c r="C39" s="519"/>
      <c r="D39" s="86"/>
      <c r="E39" s="536"/>
      <c r="F39" s="538"/>
    </row>
    <row r="40" spans="1:6" ht="9.75">
      <c r="A40" s="518" t="s">
        <v>349</v>
      </c>
      <c r="B40" s="522" t="s">
        <v>168</v>
      </c>
      <c r="C40" s="518" t="s">
        <v>321</v>
      </c>
      <c r="D40" s="86"/>
      <c r="E40" s="535">
        <f>D40-D41</f>
        <v>0</v>
      </c>
      <c r="F40" s="537"/>
    </row>
    <row r="41" spans="1:6" ht="9.75">
      <c r="A41" s="519"/>
      <c r="B41" s="523"/>
      <c r="C41" s="519"/>
      <c r="D41" s="86"/>
      <c r="E41" s="536"/>
      <c r="F41" s="538"/>
    </row>
    <row r="42" spans="1:6" ht="9.75">
      <c r="A42" s="518" t="s">
        <v>335</v>
      </c>
      <c r="B42" s="522" t="s">
        <v>169</v>
      </c>
      <c r="C42" s="518" t="s">
        <v>322</v>
      </c>
      <c r="D42" s="86"/>
      <c r="E42" s="535">
        <f>D42-D43</f>
        <v>0</v>
      </c>
      <c r="F42" s="537"/>
    </row>
    <row r="43" spans="1:6" ht="9.75">
      <c r="A43" s="519"/>
      <c r="B43" s="523"/>
      <c r="C43" s="519"/>
      <c r="D43" s="86"/>
      <c r="E43" s="536"/>
      <c r="F43" s="538"/>
    </row>
    <row r="44" spans="1:6" ht="9.75">
      <c r="A44" s="518" t="s">
        <v>337</v>
      </c>
      <c r="B44" s="522" t="s">
        <v>170</v>
      </c>
      <c r="C44" s="518" t="s">
        <v>323</v>
      </c>
      <c r="D44" s="86">
        <v>25345</v>
      </c>
      <c r="E44" s="535">
        <f>D44-D45</f>
        <v>25345</v>
      </c>
      <c r="F44" s="537">
        <v>25345</v>
      </c>
    </row>
    <row r="45" spans="1:6" ht="9.75">
      <c r="A45" s="519"/>
      <c r="B45" s="523"/>
      <c r="C45" s="519"/>
      <c r="D45" s="86"/>
      <c r="E45" s="536"/>
      <c r="F45" s="538"/>
    </row>
    <row r="46" spans="1:6" ht="9.75">
      <c r="A46" s="518" t="s">
        <v>201</v>
      </c>
      <c r="B46" s="522" t="s">
        <v>171</v>
      </c>
      <c r="C46" s="518" t="s">
        <v>324</v>
      </c>
      <c r="D46" s="86"/>
      <c r="E46" s="535">
        <f>D46-D47</f>
        <v>0</v>
      </c>
      <c r="F46" s="537"/>
    </row>
    <row r="47" spans="1:6" ht="9.75">
      <c r="A47" s="519"/>
      <c r="B47" s="523"/>
      <c r="C47" s="519"/>
      <c r="D47" s="86"/>
      <c r="E47" s="536"/>
      <c r="F47" s="538"/>
    </row>
    <row r="48" spans="1:6" ht="9.75">
      <c r="A48" s="518" t="s">
        <v>202</v>
      </c>
      <c r="B48" s="522" t="s">
        <v>172</v>
      </c>
      <c r="C48" s="518" t="s">
        <v>325</v>
      </c>
      <c r="D48" s="86"/>
      <c r="E48" s="535">
        <f>D48-D49</f>
        <v>0</v>
      </c>
      <c r="F48" s="537"/>
    </row>
    <row r="49" spans="1:6" ht="9.75">
      <c r="A49" s="519"/>
      <c r="B49" s="523"/>
      <c r="C49" s="519"/>
      <c r="D49" s="86"/>
      <c r="E49" s="536"/>
      <c r="F49" s="538"/>
    </row>
    <row r="50" spans="1:6" s="202" customFormat="1" ht="9">
      <c r="A50" s="526" t="s">
        <v>402</v>
      </c>
      <c r="B50" s="528" t="s">
        <v>173</v>
      </c>
      <c r="C50" s="547" t="s">
        <v>326</v>
      </c>
      <c r="D50" s="230">
        <f aca="true" t="shared" si="0" ref="D50:F51">SUM(D52+D54+D56+D58+D60+D62+D64+D66+D68+D70+D72)</f>
        <v>0</v>
      </c>
      <c r="E50" s="545">
        <f t="shared" si="0"/>
        <v>0</v>
      </c>
      <c r="F50" s="545">
        <f t="shared" si="0"/>
        <v>0</v>
      </c>
    </row>
    <row r="51" spans="1:6" s="202" customFormat="1" ht="9">
      <c r="A51" s="527"/>
      <c r="B51" s="529"/>
      <c r="C51" s="548"/>
      <c r="D51" s="230">
        <f t="shared" si="0"/>
        <v>0</v>
      </c>
      <c r="E51" s="546">
        <f t="shared" si="0"/>
        <v>0</v>
      </c>
      <c r="F51" s="546">
        <f t="shared" si="0"/>
        <v>0</v>
      </c>
    </row>
    <row r="52" spans="1:6" ht="9.75">
      <c r="A52" s="532" t="s">
        <v>730</v>
      </c>
      <c r="B52" s="522" t="s">
        <v>697</v>
      </c>
      <c r="C52" s="518" t="s">
        <v>327</v>
      </c>
      <c r="D52" s="86"/>
      <c r="E52" s="535">
        <f>D52-D53</f>
        <v>0</v>
      </c>
      <c r="F52" s="537"/>
    </row>
    <row r="53" spans="1:6" ht="9.75">
      <c r="A53" s="533"/>
      <c r="B53" s="523"/>
      <c r="C53" s="519"/>
      <c r="D53" s="86"/>
      <c r="E53" s="536"/>
      <c r="F53" s="538"/>
    </row>
    <row r="54" spans="1:6" ht="9.75">
      <c r="A54" s="518" t="s">
        <v>200</v>
      </c>
      <c r="B54" s="520" t="s">
        <v>698</v>
      </c>
      <c r="C54" s="518" t="s">
        <v>329</v>
      </c>
      <c r="D54" s="86"/>
      <c r="E54" s="535">
        <f>D54-D55</f>
        <v>0</v>
      </c>
      <c r="F54" s="537"/>
    </row>
    <row r="55" spans="1:6" ht="9.75">
      <c r="A55" s="519"/>
      <c r="B55" s="521"/>
      <c r="C55" s="519"/>
      <c r="D55" s="86"/>
      <c r="E55" s="536"/>
      <c r="F55" s="538"/>
    </row>
    <row r="56" spans="1:6" ht="9.75">
      <c r="A56" s="518" t="s">
        <v>345</v>
      </c>
      <c r="B56" s="522" t="s">
        <v>699</v>
      </c>
      <c r="C56" s="518" t="s">
        <v>330</v>
      </c>
      <c r="D56" s="86"/>
      <c r="E56" s="535">
        <f>D56-D57</f>
        <v>0</v>
      </c>
      <c r="F56" s="537"/>
    </row>
    <row r="57" spans="1:6" ht="9.75">
      <c r="A57" s="519"/>
      <c r="B57" s="523"/>
      <c r="C57" s="519"/>
      <c r="D57" s="86"/>
      <c r="E57" s="536"/>
      <c r="F57" s="538"/>
    </row>
    <row r="58" spans="1:6" ht="9.75">
      <c r="A58" s="518" t="s">
        <v>347</v>
      </c>
      <c r="B58" s="522" t="s">
        <v>710</v>
      </c>
      <c r="C58" s="518" t="s">
        <v>331</v>
      </c>
      <c r="D58" s="86"/>
      <c r="E58" s="535">
        <f>D58-D59</f>
        <v>0</v>
      </c>
      <c r="F58" s="537"/>
    </row>
    <row r="59" spans="1:6" ht="9.75">
      <c r="A59" s="519"/>
      <c r="B59" s="523"/>
      <c r="C59" s="519"/>
      <c r="D59" s="86"/>
      <c r="E59" s="536"/>
      <c r="F59" s="538"/>
    </row>
    <row r="60" spans="1:6" ht="9.75">
      <c r="A60" s="518" t="s">
        <v>349</v>
      </c>
      <c r="B60" s="522" t="s">
        <v>711</v>
      </c>
      <c r="C60" s="518" t="s">
        <v>332</v>
      </c>
      <c r="D60" s="86"/>
      <c r="E60" s="535">
        <f>D60-D61</f>
        <v>0</v>
      </c>
      <c r="F60" s="537"/>
    </row>
    <row r="61" spans="1:6" ht="9.75">
      <c r="A61" s="519"/>
      <c r="B61" s="523"/>
      <c r="C61" s="519"/>
      <c r="D61" s="86"/>
      <c r="E61" s="536"/>
      <c r="F61" s="538"/>
    </row>
    <row r="62" spans="1:6" ht="9.75">
      <c r="A62" s="518" t="s">
        <v>335</v>
      </c>
      <c r="B62" s="522" t="s">
        <v>712</v>
      </c>
      <c r="C62" s="518" t="s">
        <v>333</v>
      </c>
      <c r="D62" s="86"/>
      <c r="E62" s="535">
        <f>D62-D63</f>
        <v>0</v>
      </c>
      <c r="F62" s="537"/>
    </row>
    <row r="63" spans="1:6" ht="9.75">
      <c r="A63" s="519"/>
      <c r="B63" s="523"/>
      <c r="C63" s="519"/>
      <c r="D63" s="86"/>
      <c r="E63" s="536"/>
      <c r="F63" s="538"/>
    </row>
    <row r="64" spans="1:6" ht="9.75">
      <c r="A64" s="518" t="s">
        <v>337</v>
      </c>
      <c r="B64" s="522" t="s">
        <v>713</v>
      </c>
      <c r="C64" s="518" t="s">
        <v>334</v>
      </c>
      <c r="D64" s="86"/>
      <c r="E64" s="535">
        <f>D64-D65</f>
        <v>0</v>
      </c>
      <c r="F64" s="537"/>
    </row>
    <row r="65" spans="1:6" ht="9.75">
      <c r="A65" s="519"/>
      <c r="B65" s="523"/>
      <c r="C65" s="519"/>
      <c r="D65" s="86"/>
      <c r="E65" s="536"/>
      <c r="F65" s="538"/>
    </row>
    <row r="66" spans="1:6" ht="9.75">
      <c r="A66" s="518" t="s">
        <v>201</v>
      </c>
      <c r="B66" s="520" t="s">
        <v>714</v>
      </c>
      <c r="C66" s="518" t="s">
        <v>336</v>
      </c>
      <c r="D66" s="86"/>
      <c r="E66" s="535">
        <f>D66-D67</f>
        <v>0</v>
      </c>
      <c r="F66" s="537"/>
    </row>
    <row r="67" spans="1:6" ht="9.75">
      <c r="A67" s="519"/>
      <c r="B67" s="521"/>
      <c r="C67" s="519"/>
      <c r="D67" s="86"/>
      <c r="E67" s="536"/>
      <c r="F67" s="538"/>
    </row>
    <row r="68" spans="1:6" s="202" customFormat="1" ht="9.75">
      <c r="A68" s="534" t="s">
        <v>202</v>
      </c>
      <c r="B68" s="520" t="s">
        <v>440</v>
      </c>
      <c r="C68" s="524" t="s">
        <v>338</v>
      </c>
      <c r="D68" s="86"/>
      <c r="E68" s="535">
        <f>D68-D69</f>
        <v>0</v>
      </c>
      <c r="F68" s="537"/>
    </row>
    <row r="69" spans="1:6" s="202" customFormat="1" ht="9.75">
      <c r="A69" s="534"/>
      <c r="B69" s="521"/>
      <c r="C69" s="525"/>
      <c r="D69" s="86"/>
      <c r="E69" s="536"/>
      <c r="F69" s="538"/>
    </row>
    <row r="70" spans="1:6" s="202" customFormat="1" ht="9.75">
      <c r="A70" s="534" t="s">
        <v>223</v>
      </c>
      <c r="B70" s="520" t="s">
        <v>174</v>
      </c>
      <c r="C70" s="524" t="s">
        <v>339</v>
      </c>
      <c r="D70" s="86"/>
      <c r="E70" s="535">
        <f>D70-D71</f>
        <v>0</v>
      </c>
      <c r="F70" s="537"/>
    </row>
    <row r="71" spans="1:6" s="202" customFormat="1" ht="9.75">
      <c r="A71" s="534"/>
      <c r="B71" s="521"/>
      <c r="C71" s="525"/>
      <c r="D71" s="86"/>
      <c r="E71" s="536"/>
      <c r="F71" s="538"/>
    </row>
    <row r="72" spans="1:6" ht="9.75">
      <c r="A72" s="518" t="s">
        <v>29</v>
      </c>
      <c r="B72" s="520" t="s">
        <v>175</v>
      </c>
      <c r="C72" s="518" t="s">
        <v>341</v>
      </c>
      <c r="D72" s="86"/>
      <c r="E72" s="535">
        <f>D72-D73</f>
        <v>0</v>
      </c>
      <c r="F72" s="537"/>
    </row>
    <row r="73" spans="1:6" ht="9.75">
      <c r="A73" s="519"/>
      <c r="B73" s="521"/>
      <c r="C73" s="519"/>
      <c r="D73" s="86"/>
      <c r="E73" s="536"/>
      <c r="F73" s="538"/>
    </row>
    <row r="74" spans="1:6" ht="9.75">
      <c r="A74" s="526" t="s">
        <v>301</v>
      </c>
      <c r="B74" s="530" t="s">
        <v>191</v>
      </c>
      <c r="C74" s="547" t="s">
        <v>342</v>
      </c>
      <c r="D74" s="229">
        <f>D76+D90+D114++D140+D150</f>
        <v>70614</v>
      </c>
      <c r="E74" s="545">
        <f>SUM(E76+E90+E114+E140+E150)</f>
        <v>51768</v>
      </c>
      <c r="F74" s="545">
        <f>SUM(F76+F90+F114+F140+F150)</f>
        <v>47807</v>
      </c>
    </row>
    <row r="75" spans="1:6" ht="9.75">
      <c r="A75" s="527"/>
      <c r="B75" s="531"/>
      <c r="C75" s="548"/>
      <c r="D75" s="229">
        <f>D77+D91+D115+D141+D151</f>
        <v>18846</v>
      </c>
      <c r="E75" s="546"/>
      <c r="F75" s="546"/>
    </row>
    <row r="76" spans="1:6" ht="9.75">
      <c r="A76" s="526" t="s">
        <v>303</v>
      </c>
      <c r="B76" s="530" t="s">
        <v>25</v>
      </c>
      <c r="C76" s="547" t="s">
        <v>343</v>
      </c>
      <c r="D76" s="229">
        <f>SUM(D78+D80+D82+D84+D86+D88)</f>
        <v>781</v>
      </c>
      <c r="E76" s="545">
        <f>SUM(E78+E80+E82+E84+E86+E88)</f>
        <v>781</v>
      </c>
      <c r="F76" s="545">
        <f>SUM(F78+F80+F82+F84+F86+F88)</f>
        <v>781</v>
      </c>
    </row>
    <row r="77" spans="1:6" ht="9.75">
      <c r="A77" s="527"/>
      <c r="B77" s="531"/>
      <c r="C77" s="548"/>
      <c r="D77" s="229">
        <f>SUM(D79+D81+D83+D85+D87+D89)</f>
        <v>0</v>
      </c>
      <c r="E77" s="546"/>
      <c r="F77" s="546"/>
    </row>
    <row r="78" spans="1:6" ht="9.75">
      <c r="A78" s="532" t="s">
        <v>731</v>
      </c>
      <c r="B78" s="522" t="s">
        <v>176</v>
      </c>
      <c r="C78" s="518" t="s">
        <v>344</v>
      </c>
      <c r="D78" s="86">
        <v>195</v>
      </c>
      <c r="E78" s="535">
        <f>D78-D79</f>
        <v>195</v>
      </c>
      <c r="F78" s="537">
        <v>195</v>
      </c>
    </row>
    <row r="79" spans="1:6" ht="9.75">
      <c r="A79" s="533"/>
      <c r="B79" s="523"/>
      <c r="C79" s="519"/>
      <c r="D79" s="86"/>
      <c r="E79" s="536"/>
      <c r="F79" s="538"/>
    </row>
    <row r="80" spans="1:6" ht="9.75">
      <c r="A80" s="518" t="s">
        <v>200</v>
      </c>
      <c r="B80" s="522" t="s">
        <v>85</v>
      </c>
      <c r="C80" s="518" t="s">
        <v>346</v>
      </c>
      <c r="D80" s="86"/>
      <c r="E80" s="535">
        <f>D80-D81</f>
        <v>0</v>
      </c>
      <c r="F80" s="537"/>
    </row>
    <row r="81" spans="1:6" ht="9.75">
      <c r="A81" s="519"/>
      <c r="B81" s="523"/>
      <c r="C81" s="519"/>
      <c r="D81" s="86"/>
      <c r="E81" s="536"/>
      <c r="F81" s="538"/>
    </row>
    <row r="82" spans="1:6" ht="9.75">
      <c r="A82" s="518" t="s">
        <v>345</v>
      </c>
      <c r="B82" s="522" t="s">
        <v>177</v>
      </c>
      <c r="C82" s="518" t="s">
        <v>348</v>
      </c>
      <c r="D82" s="86"/>
      <c r="E82" s="535">
        <f>D82-D83</f>
        <v>0</v>
      </c>
      <c r="F82" s="537"/>
    </row>
    <row r="83" spans="1:6" ht="9.75">
      <c r="A83" s="519"/>
      <c r="B83" s="523"/>
      <c r="C83" s="519"/>
      <c r="D83" s="86"/>
      <c r="E83" s="536"/>
      <c r="F83" s="538"/>
    </row>
    <row r="84" spans="1:6" s="202" customFormat="1" ht="9.75">
      <c r="A84" s="518" t="s">
        <v>347</v>
      </c>
      <c r="B84" s="522" t="s">
        <v>178</v>
      </c>
      <c r="C84" s="524" t="s">
        <v>350</v>
      </c>
      <c r="D84" s="86"/>
      <c r="E84" s="535">
        <f>D84-D85</f>
        <v>0</v>
      </c>
      <c r="F84" s="537"/>
    </row>
    <row r="85" spans="1:6" s="202" customFormat="1" ht="9.75">
      <c r="A85" s="519"/>
      <c r="B85" s="523"/>
      <c r="C85" s="525"/>
      <c r="D85" s="86"/>
      <c r="E85" s="536"/>
      <c r="F85" s="538"/>
    </row>
    <row r="86" spans="1:6" ht="9.75">
      <c r="A86" s="518" t="s">
        <v>349</v>
      </c>
      <c r="B86" s="522" t="s">
        <v>179</v>
      </c>
      <c r="C86" s="518" t="s">
        <v>351</v>
      </c>
      <c r="D86" s="86">
        <v>586</v>
      </c>
      <c r="E86" s="535">
        <f>D86-D87</f>
        <v>586</v>
      </c>
      <c r="F86" s="537">
        <v>586</v>
      </c>
    </row>
    <row r="87" spans="1:6" ht="9.75">
      <c r="A87" s="519"/>
      <c r="B87" s="523"/>
      <c r="C87" s="519"/>
      <c r="D87" s="86"/>
      <c r="E87" s="536"/>
      <c r="F87" s="538"/>
    </row>
    <row r="88" spans="1:6" ht="9.75">
      <c r="A88" s="518" t="s">
        <v>335</v>
      </c>
      <c r="B88" s="522" t="s">
        <v>438</v>
      </c>
      <c r="C88" s="518" t="s">
        <v>352</v>
      </c>
      <c r="D88" s="86"/>
      <c r="E88" s="535"/>
      <c r="F88" s="537"/>
    </row>
    <row r="89" spans="1:6" ht="9.75">
      <c r="A89" s="519"/>
      <c r="B89" s="523"/>
      <c r="C89" s="519"/>
      <c r="D89" s="86"/>
      <c r="E89" s="536"/>
      <c r="F89" s="538"/>
    </row>
    <row r="90" spans="1:7" ht="9.75">
      <c r="A90" s="526" t="s">
        <v>405</v>
      </c>
      <c r="B90" s="530" t="s">
        <v>26</v>
      </c>
      <c r="C90" s="547" t="s">
        <v>353</v>
      </c>
      <c r="D90" s="230">
        <f aca="true" t="shared" si="1" ref="D90:F91">SUM(D92+D100+D102+D104+D106+D108+D110+D112)</f>
        <v>0</v>
      </c>
      <c r="E90" s="545">
        <f t="shared" si="1"/>
        <v>0</v>
      </c>
      <c r="F90" s="545">
        <f t="shared" si="1"/>
        <v>0</v>
      </c>
      <c r="G90" s="202"/>
    </row>
    <row r="91" spans="1:7" ht="9.75">
      <c r="A91" s="527"/>
      <c r="B91" s="531"/>
      <c r="C91" s="548"/>
      <c r="D91" s="230">
        <f t="shared" si="1"/>
        <v>0</v>
      </c>
      <c r="E91" s="546">
        <f t="shared" si="1"/>
        <v>0</v>
      </c>
      <c r="F91" s="546">
        <f t="shared" si="1"/>
        <v>0</v>
      </c>
      <c r="G91" s="202"/>
    </row>
    <row r="92" spans="1:7" ht="9.75">
      <c r="A92" s="526" t="s">
        <v>732</v>
      </c>
      <c r="B92" s="530" t="s">
        <v>715</v>
      </c>
      <c r="C92" s="547" t="s">
        <v>354</v>
      </c>
      <c r="D92" s="231">
        <f aca="true" t="shared" si="2" ref="D92:F93">SUM(D94+D96+D98)</f>
        <v>0</v>
      </c>
      <c r="E92" s="545">
        <f t="shared" si="2"/>
        <v>0</v>
      </c>
      <c r="F92" s="545">
        <f t="shared" si="2"/>
        <v>0</v>
      </c>
      <c r="G92" s="202"/>
    </row>
    <row r="93" spans="1:7" ht="9.75">
      <c r="A93" s="527"/>
      <c r="B93" s="531"/>
      <c r="C93" s="548"/>
      <c r="D93" s="231">
        <f t="shared" si="2"/>
        <v>0</v>
      </c>
      <c r="E93" s="546">
        <f t="shared" si="2"/>
        <v>0</v>
      </c>
      <c r="F93" s="546">
        <f t="shared" si="2"/>
        <v>0</v>
      </c>
      <c r="G93" s="202"/>
    </row>
    <row r="94" spans="1:6" ht="9.75">
      <c r="A94" s="518" t="s">
        <v>733</v>
      </c>
      <c r="B94" s="520" t="s">
        <v>716</v>
      </c>
      <c r="C94" s="518" t="s">
        <v>355</v>
      </c>
      <c r="D94" s="86"/>
      <c r="E94" s="535">
        <f>D94-D95</f>
        <v>0</v>
      </c>
      <c r="F94" s="537"/>
    </row>
    <row r="95" spans="1:6" ht="9.75">
      <c r="A95" s="519"/>
      <c r="B95" s="521"/>
      <c r="C95" s="519"/>
      <c r="D95" s="86"/>
      <c r="E95" s="536"/>
      <c r="F95" s="538"/>
    </row>
    <row r="96" spans="1:6" ht="9.75">
      <c r="A96" s="518" t="s">
        <v>734</v>
      </c>
      <c r="B96" s="520" t="s">
        <v>721</v>
      </c>
      <c r="C96" s="518" t="s">
        <v>356</v>
      </c>
      <c r="D96" s="86"/>
      <c r="E96" s="535">
        <f>D96-D97</f>
        <v>0</v>
      </c>
      <c r="F96" s="537"/>
    </row>
    <row r="97" spans="1:6" ht="9.75">
      <c r="A97" s="519"/>
      <c r="B97" s="521"/>
      <c r="C97" s="519"/>
      <c r="D97" s="86"/>
      <c r="E97" s="536"/>
      <c r="F97" s="538"/>
    </row>
    <row r="98" spans="1:6" ht="9.75">
      <c r="A98" s="518" t="s">
        <v>735</v>
      </c>
      <c r="B98" s="520" t="s">
        <v>717</v>
      </c>
      <c r="C98" s="518" t="s">
        <v>357</v>
      </c>
      <c r="D98" s="86"/>
      <c r="E98" s="535">
        <f>D98-D99</f>
        <v>0</v>
      </c>
      <c r="F98" s="537"/>
    </row>
    <row r="99" spans="1:6" ht="9.75">
      <c r="A99" s="519"/>
      <c r="B99" s="521"/>
      <c r="C99" s="519"/>
      <c r="D99" s="86"/>
      <c r="E99" s="536"/>
      <c r="F99" s="538"/>
    </row>
    <row r="100" spans="1:6" s="202" customFormat="1" ht="9.75">
      <c r="A100" s="518" t="s">
        <v>200</v>
      </c>
      <c r="B100" s="520" t="s">
        <v>27</v>
      </c>
      <c r="C100" s="524" t="s">
        <v>358</v>
      </c>
      <c r="D100" s="86"/>
      <c r="E100" s="535">
        <f>D100-D101</f>
        <v>0</v>
      </c>
      <c r="F100" s="537"/>
    </row>
    <row r="101" spans="1:6" s="202" customFormat="1" ht="9.75">
      <c r="A101" s="519"/>
      <c r="B101" s="521"/>
      <c r="C101" s="525"/>
      <c r="D101" s="86"/>
      <c r="E101" s="536"/>
      <c r="F101" s="538"/>
    </row>
    <row r="102" spans="1:6" ht="9.75">
      <c r="A102" s="518" t="s">
        <v>345</v>
      </c>
      <c r="B102" s="520" t="s">
        <v>718</v>
      </c>
      <c r="C102" s="518" t="s">
        <v>359</v>
      </c>
      <c r="D102" s="86"/>
      <c r="E102" s="535">
        <f>D102-D103</f>
        <v>0</v>
      </c>
      <c r="F102" s="537"/>
    </row>
    <row r="103" spans="1:6" ht="9.75">
      <c r="A103" s="519"/>
      <c r="B103" s="521"/>
      <c r="C103" s="519"/>
      <c r="D103" s="86"/>
      <c r="E103" s="536"/>
      <c r="F103" s="538"/>
    </row>
    <row r="104" spans="1:6" ht="9.75">
      <c r="A104" s="518" t="s">
        <v>347</v>
      </c>
      <c r="B104" s="520" t="s">
        <v>719</v>
      </c>
      <c r="C104" s="518" t="s">
        <v>360</v>
      </c>
      <c r="D104" s="86"/>
      <c r="E104" s="535"/>
      <c r="F104" s="537"/>
    </row>
    <row r="105" spans="1:6" ht="9.75">
      <c r="A105" s="519"/>
      <c r="B105" s="521"/>
      <c r="C105" s="519"/>
      <c r="D105" s="86"/>
      <c r="E105" s="536"/>
      <c r="F105" s="538"/>
    </row>
    <row r="106" spans="1:6" ht="9.75">
      <c r="A106" s="518" t="s">
        <v>349</v>
      </c>
      <c r="B106" s="522" t="s">
        <v>180</v>
      </c>
      <c r="C106" s="518" t="s">
        <v>361</v>
      </c>
      <c r="D106" s="86"/>
      <c r="E106" s="535">
        <f>D106-D107</f>
        <v>0</v>
      </c>
      <c r="F106" s="537"/>
    </row>
    <row r="107" spans="1:6" ht="9.75">
      <c r="A107" s="519"/>
      <c r="B107" s="523"/>
      <c r="C107" s="519"/>
      <c r="D107" s="86"/>
      <c r="E107" s="536"/>
      <c r="F107" s="538"/>
    </row>
    <row r="108" spans="1:6" ht="9.75">
      <c r="A108" s="518" t="s">
        <v>335</v>
      </c>
      <c r="B108" s="522" t="s">
        <v>720</v>
      </c>
      <c r="C108" s="518" t="s">
        <v>362</v>
      </c>
      <c r="D108" s="86"/>
      <c r="E108" s="535">
        <f>D108-D109</f>
        <v>0</v>
      </c>
      <c r="F108" s="537"/>
    </row>
    <row r="109" spans="1:6" ht="9.75">
      <c r="A109" s="519"/>
      <c r="B109" s="523"/>
      <c r="C109" s="519"/>
      <c r="D109" s="86"/>
      <c r="E109" s="536"/>
      <c r="F109" s="538"/>
    </row>
    <row r="110" spans="1:6" ht="9.75">
      <c r="A110" s="518" t="s">
        <v>337</v>
      </c>
      <c r="B110" s="522" t="s">
        <v>181</v>
      </c>
      <c r="C110" s="518" t="s">
        <v>363</v>
      </c>
      <c r="D110" s="86"/>
      <c r="E110" s="535">
        <f>D110-D111</f>
        <v>0</v>
      </c>
      <c r="F110" s="537"/>
    </row>
    <row r="111" spans="1:6" ht="9.75">
      <c r="A111" s="519"/>
      <c r="B111" s="523"/>
      <c r="C111" s="519"/>
      <c r="D111" s="86"/>
      <c r="E111" s="536"/>
      <c r="F111" s="538"/>
    </row>
    <row r="112" spans="1:6" ht="9.75">
      <c r="A112" s="518" t="s">
        <v>201</v>
      </c>
      <c r="B112" s="522" t="s">
        <v>182</v>
      </c>
      <c r="C112" s="518" t="s">
        <v>364</v>
      </c>
      <c r="D112" s="86"/>
      <c r="E112" s="535">
        <f>D112-D113</f>
        <v>0</v>
      </c>
      <c r="F112" s="537"/>
    </row>
    <row r="113" spans="1:6" ht="9.75">
      <c r="A113" s="519"/>
      <c r="B113" s="523"/>
      <c r="C113" s="519"/>
      <c r="D113" s="86"/>
      <c r="E113" s="536"/>
      <c r="F113" s="538"/>
    </row>
    <row r="114" spans="1:6" s="202" customFormat="1" ht="9">
      <c r="A114" s="526" t="s">
        <v>328</v>
      </c>
      <c r="B114" s="528" t="s">
        <v>28</v>
      </c>
      <c r="C114" s="547" t="s">
        <v>365</v>
      </c>
      <c r="D114" s="229">
        <f aca="true" t="shared" si="3" ref="D114:F115">SUM(D116+D124+D126+D128+D130+D132+D134+D136+D138)</f>
        <v>34465</v>
      </c>
      <c r="E114" s="539">
        <f t="shared" si="3"/>
        <v>15619</v>
      </c>
      <c r="F114" s="539">
        <f t="shared" si="3"/>
        <v>14088</v>
      </c>
    </row>
    <row r="115" spans="1:6" s="202" customFormat="1" ht="9">
      <c r="A115" s="527"/>
      <c r="B115" s="529"/>
      <c r="C115" s="548"/>
      <c r="D115" s="229">
        <f t="shared" si="3"/>
        <v>18846</v>
      </c>
      <c r="E115" s="540">
        <f t="shared" si="3"/>
        <v>0</v>
      </c>
      <c r="F115" s="540">
        <f t="shared" si="3"/>
        <v>0</v>
      </c>
    </row>
    <row r="116" spans="1:6" s="202" customFormat="1" ht="9">
      <c r="A116" s="526" t="s">
        <v>736</v>
      </c>
      <c r="B116" s="528" t="s">
        <v>439</v>
      </c>
      <c r="C116" s="547" t="s">
        <v>366</v>
      </c>
      <c r="D116" s="229">
        <f aca="true" t="shared" si="4" ref="D116:F117">SUM(D118+D120+D122)</f>
        <v>34465</v>
      </c>
      <c r="E116" s="539">
        <f t="shared" si="4"/>
        <v>15619</v>
      </c>
      <c r="F116" s="539">
        <f t="shared" si="4"/>
        <v>14088</v>
      </c>
    </row>
    <row r="117" spans="1:6" s="202" customFormat="1" ht="9">
      <c r="A117" s="527"/>
      <c r="B117" s="529"/>
      <c r="C117" s="548"/>
      <c r="D117" s="229">
        <f t="shared" si="4"/>
        <v>18846</v>
      </c>
      <c r="E117" s="540">
        <f t="shared" si="4"/>
        <v>0</v>
      </c>
      <c r="F117" s="540">
        <f t="shared" si="4"/>
        <v>0</v>
      </c>
    </row>
    <row r="118" spans="1:6" s="219" customFormat="1" ht="9.75">
      <c r="A118" s="524" t="s">
        <v>733</v>
      </c>
      <c r="B118" s="520" t="s">
        <v>716</v>
      </c>
      <c r="C118" s="524" t="s">
        <v>368</v>
      </c>
      <c r="D118" s="218"/>
      <c r="E118" s="541">
        <f>D118-D119</f>
        <v>0</v>
      </c>
      <c r="F118" s="543"/>
    </row>
    <row r="119" spans="1:6" s="219" customFormat="1" ht="9.75">
      <c r="A119" s="525"/>
      <c r="B119" s="521"/>
      <c r="C119" s="525"/>
      <c r="D119" s="218"/>
      <c r="E119" s="542"/>
      <c r="F119" s="544"/>
    </row>
    <row r="120" spans="1:6" ht="9.75">
      <c r="A120" s="518" t="s">
        <v>734</v>
      </c>
      <c r="B120" s="520" t="s">
        <v>721</v>
      </c>
      <c r="C120" s="518" t="s">
        <v>369</v>
      </c>
      <c r="D120" s="86"/>
      <c r="E120" s="535">
        <f>D120-D121</f>
        <v>0</v>
      </c>
      <c r="F120" s="537"/>
    </row>
    <row r="121" spans="1:6" ht="9.75">
      <c r="A121" s="519"/>
      <c r="B121" s="521"/>
      <c r="C121" s="519"/>
      <c r="D121" s="86"/>
      <c r="E121" s="536"/>
      <c r="F121" s="538"/>
    </row>
    <row r="122" spans="1:6" ht="9.75">
      <c r="A122" s="518" t="s">
        <v>735</v>
      </c>
      <c r="B122" s="520" t="s">
        <v>717</v>
      </c>
      <c r="C122" s="518" t="s">
        <v>370</v>
      </c>
      <c r="D122" s="86">
        <v>34465</v>
      </c>
      <c r="E122" s="535">
        <f>D122-D123</f>
        <v>15619</v>
      </c>
      <c r="F122" s="537">
        <v>14088</v>
      </c>
    </row>
    <row r="123" spans="1:6" ht="9.75">
      <c r="A123" s="519"/>
      <c r="B123" s="521"/>
      <c r="C123" s="519"/>
      <c r="D123" s="86">
        <v>18846</v>
      </c>
      <c r="E123" s="536"/>
      <c r="F123" s="538"/>
    </row>
    <row r="124" spans="1:6" ht="9.75">
      <c r="A124" s="518" t="s">
        <v>200</v>
      </c>
      <c r="B124" s="520" t="s">
        <v>27</v>
      </c>
      <c r="C124" s="518" t="s">
        <v>371</v>
      </c>
      <c r="D124" s="86"/>
      <c r="E124" s="535">
        <f>D124-D125</f>
        <v>0</v>
      </c>
      <c r="F124" s="537"/>
    </row>
    <row r="125" spans="1:6" ht="9.75">
      <c r="A125" s="519"/>
      <c r="B125" s="521"/>
      <c r="C125" s="519"/>
      <c r="D125" s="86"/>
      <c r="E125" s="536"/>
      <c r="F125" s="538"/>
    </row>
    <row r="126" spans="1:6" ht="9.75">
      <c r="A126" s="518" t="s">
        <v>345</v>
      </c>
      <c r="B126" s="520" t="s">
        <v>718</v>
      </c>
      <c r="C126" s="518" t="s">
        <v>372</v>
      </c>
      <c r="D126" s="86"/>
      <c r="E126" s="535">
        <f>D126-D127</f>
        <v>0</v>
      </c>
      <c r="F126" s="537"/>
    </row>
    <row r="127" spans="1:6" ht="9.75">
      <c r="A127" s="519"/>
      <c r="B127" s="521"/>
      <c r="C127" s="519"/>
      <c r="D127" s="86"/>
      <c r="E127" s="536"/>
      <c r="F127" s="538"/>
    </row>
    <row r="128" spans="1:6" ht="9.75">
      <c r="A128" s="518" t="s">
        <v>347</v>
      </c>
      <c r="B128" s="520" t="s">
        <v>719</v>
      </c>
      <c r="C128" s="518" t="s">
        <v>373</v>
      </c>
      <c r="D128" s="86"/>
      <c r="E128" s="535">
        <f>D128-D129</f>
        <v>0</v>
      </c>
      <c r="F128" s="537"/>
    </row>
    <row r="129" spans="1:6" ht="9.75">
      <c r="A129" s="519"/>
      <c r="B129" s="521"/>
      <c r="C129" s="519"/>
      <c r="D129" s="86"/>
      <c r="E129" s="536"/>
      <c r="F129" s="538"/>
    </row>
    <row r="130" spans="1:6" ht="9.75">
      <c r="A130" s="518" t="s">
        <v>349</v>
      </c>
      <c r="B130" s="522" t="s">
        <v>180</v>
      </c>
      <c r="C130" s="518" t="s">
        <v>374</v>
      </c>
      <c r="D130" s="86"/>
      <c r="E130" s="535">
        <f>D130-D131</f>
        <v>0</v>
      </c>
      <c r="F130" s="537"/>
    </row>
    <row r="131" spans="1:6" ht="9.75">
      <c r="A131" s="519"/>
      <c r="B131" s="523"/>
      <c r="C131" s="519"/>
      <c r="D131" s="86"/>
      <c r="E131" s="536"/>
      <c r="F131" s="538"/>
    </row>
    <row r="132" spans="1:6" ht="9.75">
      <c r="A132" s="518" t="s">
        <v>335</v>
      </c>
      <c r="B132" s="522" t="s">
        <v>591</v>
      </c>
      <c r="C132" s="518" t="s">
        <v>376</v>
      </c>
      <c r="D132" s="86"/>
      <c r="E132" s="535">
        <f>D132-D133</f>
        <v>0</v>
      </c>
      <c r="F132" s="537"/>
    </row>
    <row r="133" spans="1:6" ht="9.75">
      <c r="A133" s="519"/>
      <c r="B133" s="523"/>
      <c r="C133" s="519"/>
      <c r="D133" s="86"/>
      <c r="E133" s="536"/>
      <c r="F133" s="538"/>
    </row>
    <row r="134" spans="1:6" ht="9.75">
      <c r="A134" s="518" t="s">
        <v>337</v>
      </c>
      <c r="B134" s="522" t="s">
        <v>86</v>
      </c>
      <c r="C134" s="518" t="s">
        <v>377</v>
      </c>
      <c r="D134" s="86"/>
      <c r="E134" s="535">
        <f>D134-D135</f>
        <v>0</v>
      </c>
      <c r="F134" s="537"/>
    </row>
    <row r="135" spans="1:6" ht="9.75">
      <c r="A135" s="519"/>
      <c r="B135" s="523"/>
      <c r="C135" s="519"/>
      <c r="D135" s="86"/>
      <c r="E135" s="536"/>
      <c r="F135" s="538"/>
    </row>
    <row r="136" spans="1:6" ht="9.75">
      <c r="A136" s="518" t="s">
        <v>201</v>
      </c>
      <c r="B136" s="520" t="s">
        <v>720</v>
      </c>
      <c r="C136" s="518" t="s">
        <v>378</v>
      </c>
      <c r="D136" s="86"/>
      <c r="E136" s="535">
        <f>D136-D137</f>
        <v>0</v>
      </c>
      <c r="F136" s="537"/>
    </row>
    <row r="137" spans="1:6" ht="9.75">
      <c r="A137" s="519"/>
      <c r="B137" s="521"/>
      <c r="C137" s="519"/>
      <c r="D137" s="86"/>
      <c r="E137" s="536"/>
      <c r="F137" s="538"/>
    </row>
    <row r="138" spans="1:6" ht="9.75">
      <c r="A138" s="518" t="s">
        <v>202</v>
      </c>
      <c r="B138" s="522" t="s">
        <v>181</v>
      </c>
      <c r="C138" s="518" t="s">
        <v>379</v>
      </c>
      <c r="D138" s="86"/>
      <c r="E138" s="535">
        <f>D138-D139</f>
        <v>0</v>
      </c>
      <c r="F138" s="537"/>
    </row>
    <row r="139" spans="1:6" ht="9.75">
      <c r="A139" s="519"/>
      <c r="B139" s="523"/>
      <c r="C139" s="519"/>
      <c r="D139" s="86"/>
      <c r="E139" s="536"/>
      <c r="F139" s="538"/>
    </row>
    <row r="140" spans="1:6" ht="9.75">
      <c r="A140" s="526" t="s">
        <v>418</v>
      </c>
      <c r="B140" s="530" t="s">
        <v>722</v>
      </c>
      <c r="C140" s="547" t="s">
        <v>740</v>
      </c>
      <c r="D140" s="229">
        <f aca="true" t="shared" si="5" ref="D140:F141">SUM(D142+D144+D146+D148)</f>
        <v>0</v>
      </c>
      <c r="E140" s="539">
        <f t="shared" si="5"/>
        <v>0</v>
      </c>
      <c r="F140" s="539">
        <f t="shared" si="5"/>
        <v>0</v>
      </c>
    </row>
    <row r="141" spans="1:6" ht="9.75">
      <c r="A141" s="527"/>
      <c r="B141" s="531"/>
      <c r="C141" s="548"/>
      <c r="D141" s="229">
        <f t="shared" si="5"/>
        <v>0</v>
      </c>
      <c r="E141" s="540">
        <f t="shared" si="5"/>
        <v>0</v>
      </c>
      <c r="F141" s="540">
        <f t="shared" si="5"/>
        <v>0</v>
      </c>
    </row>
    <row r="142" spans="1:6" ht="9.75">
      <c r="A142" s="518" t="s">
        <v>737</v>
      </c>
      <c r="B142" s="520" t="s">
        <v>723</v>
      </c>
      <c r="C142" s="518" t="s">
        <v>741</v>
      </c>
      <c r="D142" s="86"/>
      <c r="E142" s="535">
        <f>D142-D143</f>
        <v>0</v>
      </c>
      <c r="F142" s="537"/>
    </row>
    <row r="143" spans="1:6" ht="9.75">
      <c r="A143" s="519"/>
      <c r="B143" s="521"/>
      <c r="C143" s="519"/>
      <c r="D143" s="86"/>
      <c r="E143" s="536"/>
      <c r="F143" s="538"/>
    </row>
    <row r="144" spans="1:6" ht="9.75">
      <c r="A144" s="518" t="s">
        <v>200</v>
      </c>
      <c r="B144" s="520" t="s">
        <v>724</v>
      </c>
      <c r="C144" s="518" t="s">
        <v>742</v>
      </c>
      <c r="D144" s="86"/>
      <c r="E144" s="535">
        <f>D144-D145</f>
        <v>0</v>
      </c>
      <c r="F144" s="537"/>
    </row>
    <row r="145" spans="1:6" ht="9.75">
      <c r="A145" s="519"/>
      <c r="B145" s="521"/>
      <c r="C145" s="519"/>
      <c r="D145" s="86"/>
      <c r="E145" s="536"/>
      <c r="F145" s="538"/>
    </row>
    <row r="146" spans="1:6" ht="9.75">
      <c r="A146" s="518" t="s">
        <v>345</v>
      </c>
      <c r="B146" s="520" t="s">
        <v>878</v>
      </c>
      <c r="C146" s="518" t="s">
        <v>743</v>
      </c>
      <c r="D146" s="86"/>
      <c r="E146" s="535">
        <f>D146-D147</f>
        <v>0</v>
      </c>
      <c r="F146" s="537"/>
    </row>
    <row r="147" spans="1:6" ht="9.75">
      <c r="A147" s="519"/>
      <c r="B147" s="521"/>
      <c r="C147" s="519"/>
      <c r="D147" s="86"/>
      <c r="E147" s="536"/>
      <c r="F147" s="538"/>
    </row>
    <row r="148" spans="1:6" ht="9.75">
      <c r="A148" s="518" t="s">
        <v>347</v>
      </c>
      <c r="B148" s="520" t="s">
        <v>186</v>
      </c>
      <c r="C148" s="518" t="s">
        <v>744</v>
      </c>
      <c r="D148" s="86"/>
      <c r="E148" s="535">
        <f>D148-D149</f>
        <v>0</v>
      </c>
      <c r="F148" s="537"/>
    </row>
    <row r="149" spans="1:6" ht="9.75">
      <c r="A149" s="519"/>
      <c r="B149" s="521"/>
      <c r="C149" s="519"/>
      <c r="D149" s="86"/>
      <c r="E149" s="536"/>
      <c r="F149" s="538"/>
    </row>
    <row r="150" spans="1:6" ht="9.75">
      <c r="A150" s="526" t="s">
        <v>93</v>
      </c>
      <c r="B150" s="530" t="s">
        <v>725</v>
      </c>
      <c r="C150" s="547" t="s">
        <v>745</v>
      </c>
      <c r="D150" s="229">
        <f aca="true" t="shared" si="6" ref="D150:F151">SUM(D152+D154)</f>
        <v>35368</v>
      </c>
      <c r="E150" s="539">
        <f t="shared" si="6"/>
        <v>35368</v>
      </c>
      <c r="F150" s="539">
        <f t="shared" si="6"/>
        <v>32938</v>
      </c>
    </row>
    <row r="151" spans="1:6" ht="9.75">
      <c r="A151" s="527"/>
      <c r="B151" s="531"/>
      <c r="C151" s="548"/>
      <c r="D151" s="229">
        <f t="shared" si="6"/>
        <v>0</v>
      </c>
      <c r="E151" s="540">
        <f t="shared" si="6"/>
        <v>0</v>
      </c>
      <c r="F151" s="540">
        <f t="shared" si="6"/>
        <v>0</v>
      </c>
    </row>
    <row r="152" spans="1:6" ht="9.75">
      <c r="A152" s="532" t="s">
        <v>738</v>
      </c>
      <c r="B152" s="522" t="s">
        <v>184</v>
      </c>
      <c r="C152" s="518" t="s">
        <v>746</v>
      </c>
      <c r="D152" s="86">
        <v>2573</v>
      </c>
      <c r="E152" s="535">
        <f>D152-D153</f>
        <v>2573</v>
      </c>
      <c r="F152" s="537">
        <v>2164</v>
      </c>
    </row>
    <row r="153" spans="1:6" ht="9.75">
      <c r="A153" s="533"/>
      <c r="B153" s="523"/>
      <c r="C153" s="519"/>
      <c r="D153" s="86"/>
      <c r="E153" s="536"/>
      <c r="F153" s="538"/>
    </row>
    <row r="154" spans="1:6" ht="9.75">
      <c r="A154" s="518" t="s">
        <v>200</v>
      </c>
      <c r="B154" s="522" t="s">
        <v>183</v>
      </c>
      <c r="C154" s="518" t="s">
        <v>747</v>
      </c>
      <c r="D154" s="86">
        <v>32795</v>
      </c>
      <c r="E154" s="535">
        <f>D154-D155</f>
        <v>32795</v>
      </c>
      <c r="F154" s="537">
        <v>30774</v>
      </c>
    </row>
    <row r="155" spans="1:6" ht="9.75">
      <c r="A155" s="519"/>
      <c r="B155" s="523"/>
      <c r="C155" s="519"/>
      <c r="D155" s="86"/>
      <c r="E155" s="536"/>
      <c r="F155" s="538"/>
    </row>
    <row r="156" spans="1:6" ht="9.75">
      <c r="A156" s="526" t="s">
        <v>340</v>
      </c>
      <c r="B156" s="530" t="s">
        <v>726</v>
      </c>
      <c r="C156" s="547" t="s">
        <v>748</v>
      </c>
      <c r="D156" s="229">
        <f aca="true" t="shared" si="7" ref="D156:F157">SUM(D158+D160+D162+D164)</f>
        <v>144</v>
      </c>
      <c r="E156" s="539">
        <f t="shared" si="7"/>
        <v>144</v>
      </c>
      <c r="F156" s="539">
        <f t="shared" si="7"/>
        <v>102</v>
      </c>
    </row>
    <row r="157" spans="1:6" ht="9.75">
      <c r="A157" s="527"/>
      <c r="B157" s="531"/>
      <c r="C157" s="548"/>
      <c r="D157" s="229">
        <f t="shared" si="7"/>
        <v>0</v>
      </c>
      <c r="E157" s="540">
        <f t="shared" si="7"/>
        <v>0</v>
      </c>
      <c r="F157" s="540">
        <f t="shared" si="7"/>
        <v>0</v>
      </c>
    </row>
    <row r="158" spans="1:6" ht="9.75">
      <c r="A158" s="532" t="s">
        <v>739</v>
      </c>
      <c r="B158" s="522" t="s">
        <v>87</v>
      </c>
      <c r="C158" s="518" t="s">
        <v>749</v>
      </c>
      <c r="D158" s="86"/>
      <c r="E158" s="535">
        <f>D158-D159</f>
        <v>0</v>
      </c>
      <c r="F158" s="537"/>
    </row>
    <row r="159" spans="1:6" ht="9.75">
      <c r="A159" s="533"/>
      <c r="B159" s="523"/>
      <c r="C159" s="519"/>
      <c r="D159" s="86"/>
      <c r="E159" s="536"/>
      <c r="F159" s="538"/>
    </row>
    <row r="160" spans="1:6" ht="9.75">
      <c r="A160" s="518" t="s">
        <v>200</v>
      </c>
      <c r="B160" s="522" t="s">
        <v>88</v>
      </c>
      <c r="C160" s="518" t="s">
        <v>750</v>
      </c>
      <c r="D160" s="86">
        <v>144</v>
      </c>
      <c r="E160" s="535">
        <f>D160-D161</f>
        <v>144</v>
      </c>
      <c r="F160" s="537">
        <v>102</v>
      </c>
    </row>
    <row r="161" spans="1:6" ht="9.75">
      <c r="A161" s="519"/>
      <c r="B161" s="523"/>
      <c r="C161" s="519"/>
      <c r="D161" s="86"/>
      <c r="E161" s="536"/>
      <c r="F161" s="538"/>
    </row>
    <row r="162" spans="1:6" ht="9.75">
      <c r="A162" s="518" t="s">
        <v>345</v>
      </c>
      <c r="B162" s="522" t="s">
        <v>89</v>
      </c>
      <c r="C162" s="518" t="s">
        <v>751</v>
      </c>
      <c r="D162" s="86"/>
      <c r="E162" s="535">
        <f>D162-D163</f>
        <v>0</v>
      </c>
      <c r="F162" s="537"/>
    </row>
    <row r="163" spans="1:6" ht="9.75">
      <c r="A163" s="519"/>
      <c r="B163" s="523"/>
      <c r="C163" s="519"/>
      <c r="D163" s="86"/>
      <c r="E163" s="536"/>
      <c r="F163" s="538"/>
    </row>
    <row r="164" spans="1:6" ht="9.75">
      <c r="A164" s="518" t="s">
        <v>347</v>
      </c>
      <c r="B164" s="522" t="s">
        <v>90</v>
      </c>
      <c r="C164" s="518" t="s">
        <v>752</v>
      </c>
      <c r="D164" s="86"/>
      <c r="E164" s="535">
        <f>D164-D165</f>
        <v>0</v>
      </c>
      <c r="F164" s="537"/>
    </row>
    <row r="165" spans="1:6" ht="9.75">
      <c r="A165" s="519"/>
      <c r="B165" s="523"/>
      <c r="C165" s="519"/>
      <c r="D165" s="86"/>
      <c r="E165" s="536"/>
      <c r="F165" s="538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403">
    <mergeCell ref="C162:C163"/>
    <mergeCell ref="F162:F163"/>
    <mergeCell ref="C164:C165"/>
    <mergeCell ref="F164:F165"/>
    <mergeCell ref="E164:E165"/>
    <mergeCell ref="E162:E163"/>
    <mergeCell ref="C156:C157"/>
    <mergeCell ref="F156:F157"/>
    <mergeCell ref="C158:C159"/>
    <mergeCell ref="F158:F159"/>
    <mergeCell ref="C160:C161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E152:E153"/>
    <mergeCell ref="E154:E155"/>
    <mergeCell ref="E156:E157"/>
    <mergeCell ref="E146:E147"/>
    <mergeCell ref="E148:E149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B154:B155"/>
    <mergeCell ref="B156:B157"/>
    <mergeCell ref="A144:A145"/>
    <mergeCell ref="A146:A147"/>
    <mergeCell ref="A148:A149"/>
    <mergeCell ref="A150:A151"/>
    <mergeCell ref="A158:A159"/>
    <mergeCell ref="A160:A161"/>
    <mergeCell ref="A152:A153"/>
    <mergeCell ref="A154:A155"/>
    <mergeCell ref="A156:A157"/>
    <mergeCell ref="B162:B163"/>
    <mergeCell ref="B140:B141"/>
    <mergeCell ref="B142:B143"/>
    <mergeCell ref="B144:B145"/>
    <mergeCell ref="B146:B147"/>
    <mergeCell ref="B148:B149"/>
    <mergeCell ref="B150:B151"/>
    <mergeCell ref="B158:B159"/>
    <mergeCell ref="B160:B161"/>
    <mergeCell ref="B152:B153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F114:F115"/>
    <mergeCell ref="E102:E103"/>
    <mergeCell ref="F102:F103"/>
    <mergeCell ref="E106:E107"/>
    <mergeCell ref="F106:F107"/>
    <mergeCell ref="F122:F123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32:F133"/>
    <mergeCell ref="E130:E131"/>
    <mergeCell ref="F130:F131"/>
    <mergeCell ref="E116:E117"/>
    <mergeCell ref="F116:F117"/>
    <mergeCell ref="E118:E119"/>
    <mergeCell ref="F118:F119"/>
    <mergeCell ref="E120:E121"/>
    <mergeCell ref="F120:F121"/>
    <mergeCell ref="E122:E123"/>
    <mergeCell ref="E126:E127"/>
    <mergeCell ref="F126:F127"/>
    <mergeCell ref="E138:E139"/>
    <mergeCell ref="F138:F139"/>
    <mergeCell ref="F134:F135"/>
    <mergeCell ref="E136:E137"/>
    <mergeCell ref="F136:F137"/>
    <mergeCell ref="E128:E129"/>
    <mergeCell ref="F128:F129"/>
    <mergeCell ref="E132:E133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A132:A133"/>
    <mergeCell ref="B132:B133"/>
    <mergeCell ref="A128:A129"/>
    <mergeCell ref="B128:B129"/>
    <mergeCell ref="A130:A131"/>
    <mergeCell ref="B130:B13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BM74" activePane="bottomLeft" state="frozen"/>
      <selection pane="topLeft" activeCell="A1" sqref="A1"/>
      <selection pane="bottomLeft" activeCell="D57" sqref="D57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62" t="s">
        <v>101</v>
      </c>
      <c r="B1" s="562"/>
      <c r="C1" s="562"/>
      <c r="D1" s="562"/>
      <c r="E1" s="562"/>
      <c r="F1" s="83"/>
    </row>
    <row r="2" spans="1:6" s="35" customFormat="1" ht="15.75">
      <c r="A2" s="569" t="s">
        <v>198</v>
      </c>
      <c r="B2" s="570"/>
      <c r="C2" s="566" t="s">
        <v>500</v>
      </c>
      <c r="D2" s="567"/>
      <c r="E2" s="568"/>
      <c r="F2" s="188"/>
    </row>
    <row r="3" spans="1:6" ht="15.75">
      <c r="A3" s="549" t="s">
        <v>197</v>
      </c>
      <c r="B3" s="550"/>
      <c r="C3" s="559" t="s">
        <v>501</v>
      </c>
      <c r="D3" s="565"/>
      <c r="E3" s="426"/>
      <c r="F3" s="188"/>
    </row>
    <row r="4" spans="1:5" ht="15.75">
      <c r="A4" s="563" t="s">
        <v>480</v>
      </c>
      <c r="B4" s="563"/>
      <c r="C4" s="479" t="str">
        <f>IF(ISBLANK(Polročná_správa!B12),"  ",Polročná_správa!B12)</f>
        <v>STP akciová spoločnosť Michalovce</v>
      </c>
      <c r="D4" s="385"/>
      <c r="E4" s="386"/>
    </row>
    <row r="5" spans="1:5" ht="15.75">
      <c r="A5" s="563" t="s">
        <v>281</v>
      </c>
      <c r="B5" s="564"/>
      <c r="C5" s="479" t="str">
        <f>IF(ISBLANK(Polročná_správa!E6),"  ",Polročná_správa!E6)</f>
        <v>31650058</v>
      </c>
      <c r="D5" s="385"/>
      <c r="E5" s="386"/>
    </row>
    <row r="7" spans="1:5" ht="36">
      <c r="A7" s="45" t="s">
        <v>187</v>
      </c>
      <c r="B7" s="45" t="s">
        <v>222</v>
      </c>
      <c r="C7" s="46" t="s">
        <v>199</v>
      </c>
      <c r="D7" s="45" t="s">
        <v>297</v>
      </c>
      <c r="E7" s="45" t="s">
        <v>885</v>
      </c>
    </row>
    <row r="8" spans="1:5" ht="9.75">
      <c r="A8" s="47"/>
      <c r="B8" s="165" t="s">
        <v>219</v>
      </c>
      <c r="C8" s="162" t="s">
        <v>753</v>
      </c>
      <c r="D8" s="230">
        <f>D9+D30+D70</f>
        <v>90298</v>
      </c>
      <c r="E8" s="230">
        <f>E9+E30+E70</f>
        <v>86295</v>
      </c>
    </row>
    <row r="9" spans="1:5" ht="9.75">
      <c r="A9" s="47" t="s">
        <v>299</v>
      </c>
      <c r="B9" s="48" t="s">
        <v>220</v>
      </c>
      <c r="C9" s="49" t="s">
        <v>754</v>
      </c>
      <c r="D9" s="230">
        <f>D10+D14+D15+D16+D19+D22+D26+D29</f>
        <v>80688</v>
      </c>
      <c r="E9" s="230">
        <f>E10+E14+E15+E16+E19+E22+E26+E29</f>
        <v>76930</v>
      </c>
    </row>
    <row r="10" spans="1:5" ht="9.75">
      <c r="A10" s="47" t="s">
        <v>380</v>
      </c>
      <c r="B10" s="48" t="s">
        <v>205</v>
      </c>
      <c r="C10" s="49" t="s">
        <v>755</v>
      </c>
      <c r="D10" s="230">
        <f>SUM(D11:D13)</f>
        <v>158862</v>
      </c>
      <c r="E10" s="230">
        <f>SUM(E11:E13)</f>
        <v>158862</v>
      </c>
    </row>
    <row r="11" spans="1:5" ht="9.75">
      <c r="A11" s="166" t="s">
        <v>756</v>
      </c>
      <c r="B11" s="50" t="s">
        <v>205</v>
      </c>
      <c r="C11" s="41" t="s">
        <v>757</v>
      </c>
      <c r="D11" s="86">
        <v>158862</v>
      </c>
      <c r="E11" s="86">
        <v>158862</v>
      </c>
    </row>
    <row r="12" spans="1:5" ht="9.75">
      <c r="A12" s="167" t="s">
        <v>200</v>
      </c>
      <c r="B12" s="50" t="s">
        <v>206</v>
      </c>
      <c r="C12" s="41" t="s">
        <v>758</v>
      </c>
      <c r="D12" s="86"/>
      <c r="E12" s="86"/>
    </row>
    <row r="13" spans="1:5" ht="9.75">
      <c r="A13" s="167" t="s">
        <v>345</v>
      </c>
      <c r="B13" s="50" t="s">
        <v>155</v>
      </c>
      <c r="C13" s="41" t="s">
        <v>759</v>
      </c>
      <c r="D13" s="86"/>
      <c r="E13" s="86"/>
    </row>
    <row r="14" spans="1:5" ht="9.75">
      <c r="A14" s="47" t="s">
        <v>401</v>
      </c>
      <c r="B14" s="48" t="s">
        <v>207</v>
      </c>
      <c r="C14" s="226" t="s">
        <v>760</v>
      </c>
      <c r="D14" s="86"/>
      <c r="E14" s="86"/>
    </row>
    <row r="15" spans="1:5" ht="9.75">
      <c r="A15" s="47" t="s">
        <v>402</v>
      </c>
      <c r="B15" s="48" t="s">
        <v>431</v>
      </c>
      <c r="C15" s="226" t="s">
        <v>761</v>
      </c>
      <c r="D15" s="86"/>
      <c r="E15" s="86"/>
    </row>
    <row r="16" spans="1:5" ht="9.75">
      <c r="A16" s="47" t="s">
        <v>403</v>
      </c>
      <c r="B16" s="48" t="s">
        <v>762</v>
      </c>
      <c r="C16" s="226" t="s">
        <v>763</v>
      </c>
      <c r="D16" s="230">
        <f>SUM(D17+D18)</f>
        <v>25025</v>
      </c>
      <c r="E16" s="230">
        <f>SUM(E17+E18)</f>
        <v>25025</v>
      </c>
    </row>
    <row r="17" spans="1:5" ht="9.75">
      <c r="A17" s="167" t="s">
        <v>764</v>
      </c>
      <c r="B17" s="50" t="s">
        <v>765</v>
      </c>
      <c r="C17" s="41" t="s">
        <v>766</v>
      </c>
      <c r="D17" s="86">
        <v>25025</v>
      </c>
      <c r="E17" s="86">
        <v>25025</v>
      </c>
    </row>
    <row r="18" spans="1:5" ht="9.75" customHeight="1">
      <c r="A18" s="167" t="s">
        <v>200</v>
      </c>
      <c r="B18" s="50" t="s">
        <v>767</v>
      </c>
      <c r="C18" s="41" t="s">
        <v>768</v>
      </c>
      <c r="D18" s="86"/>
      <c r="E18" s="86"/>
    </row>
    <row r="19" spans="1:5" ht="9.75">
      <c r="A19" s="47" t="s">
        <v>404</v>
      </c>
      <c r="B19" s="48" t="s">
        <v>769</v>
      </c>
      <c r="C19" s="49" t="s">
        <v>770</v>
      </c>
      <c r="D19" s="230">
        <f>SUM(D20+D21)</f>
        <v>22532</v>
      </c>
      <c r="E19" s="230">
        <f>SUM(E20+E21)</f>
        <v>22532</v>
      </c>
    </row>
    <row r="20" spans="1:5" ht="9.75">
      <c r="A20" s="167" t="s">
        <v>771</v>
      </c>
      <c r="B20" s="50" t="s">
        <v>772</v>
      </c>
      <c r="C20" s="41" t="s">
        <v>773</v>
      </c>
      <c r="D20" s="86"/>
      <c r="E20" s="86"/>
    </row>
    <row r="21" spans="1:5" ht="9.75">
      <c r="A21" s="167" t="s">
        <v>200</v>
      </c>
      <c r="B21" s="50" t="s">
        <v>774</v>
      </c>
      <c r="C21" s="41" t="s">
        <v>775</v>
      </c>
      <c r="D21" s="86">
        <v>22532</v>
      </c>
      <c r="E21" s="86">
        <v>22532</v>
      </c>
    </row>
    <row r="22" spans="1:5" ht="9.75">
      <c r="A22" s="47" t="s">
        <v>776</v>
      </c>
      <c r="B22" s="48" t="s">
        <v>777</v>
      </c>
      <c r="C22" s="49" t="s">
        <v>778</v>
      </c>
      <c r="D22" s="230">
        <f>SUM(D23+D24+D25)</f>
        <v>0</v>
      </c>
      <c r="E22" s="230">
        <f>SUM(E23+E24+E25)</f>
        <v>0</v>
      </c>
    </row>
    <row r="23" spans="1:5" ht="9.75">
      <c r="A23" s="167" t="s">
        <v>779</v>
      </c>
      <c r="B23" s="50" t="s">
        <v>208</v>
      </c>
      <c r="C23" s="41" t="s">
        <v>780</v>
      </c>
      <c r="D23" s="86"/>
      <c r="E23" s="86"/>
    </row>
    <row r="24" spans="1:5" ht="9.75">
      <c r="A24" s="167" t="s">
        <v>200</v>
      </c>
      <c r="B24" s="50" t="s">
        <v>209</v>
      </c>
      <c r="C24" s="41" t="s">
        <v>781</v>
      </c>
      <c r="D24" s="86"/>
      <c r="E24" s="86"/>
    </row>
    <row r="25" spans="1:5" ht="9.75">
      <c r="A25" s="167" t="s">
        <v>345</v>
      </c>
      <c r="B25" s="50" t="s">
        <v>592</v>
      </c>
      <c r="C25" s="41" t="s">
        <v>782</v>
      </c>
      <c r="D25" s="86"/>
      <c r="E25" s="86"/>
    </row>
    <row r="26" spans="1:5" ht="9.75">
      <c r="A26" s="47" t="s">
        <v>783</v>
      </c>
      <c r="B26" s="48" t="s">
        <v>432</v>
      </c>
      <c r="C26" s="49" t="s">
        <v>784</v>
      </c>
      <c r="D26" s="230">
        <f>SUM(D27+D28)</f>
        <v>-129489</v>
      </c>
      <c r="E26" s="230">
        <f>SUM(E27+E28)</f>
        <v>-129535</v>
      </c>
    </row>
    <row r="27" spans="1:5" ht="9.75">
      <c r="A27" s="166" t="s">
        <v>785</v>
      </c>
      <c r="B27" s="50" t="s">
        <v>210</v>
      </c>
      <c r="C27" s="41" t="s">
        <v>786</v>
      </c>
      <c r="D27" s="86">
        <v>46</v>
      </c>
      <c r="E27" s="86"/>
    </row>
    <row r="28" spans="1:5" ht="9.75">
      <c r="A28" s="167" t="s">
        <v>200</v>
      </c>
      <c r="B28" s="50" t="s">
        <v>211</v>
      </c>
      <c r="C28" s="41" t="s">
        <v>787</v>
      </c>
      <c r="D28" s="86">
        <v>-129535</v>
      </c>
      <c r="E28" s="86">
        <v>-129535</v>
      </c>
    </row>
    <row r="29" spans="1:5" ht="9.75">
      <c r="A29" s="47" t="s">
        <v>788</v>
      </c>
      <c r="B29" s="48" t="s">
        <v>91</v>
      </c>
      <c r="C29" s="49" t="s">
        <v>406</v>
      </c>
      <c r="D29" s="230">
        <f>'P2Súvaha- aktíva'!E10-(D10+D14+D15+D16+D19+D22+D26+D30+D70)</f>
        <v>3758</v>
      </c>
      <c r="E29" s="230">
        <f>'P2Súvaha- aktíva'!F10-(E10+E14+E15+E16+E19+E22+E26+E30+E70)</f>
        <v>46</v>
      </c>
    </row>
    <row r="30" spans="1:5" ht="9.75">
      <c r="A30" s="47" t="s">
        <v>301</v>
      </c>
      <c r="B30" s="48" t="s">
        <v>221</v>
      </c>
      <c r="C30" s="49" t="s">
        <v>407</v>
      </c>
      <c r="D30" s="230">
        <f>D31+D47+D50+D51+D65+D68+D69</f>
        <v>9610</v>
      </c>
      <c r="E30" s="230">
        <f>E31+E47+E50+E51+E65+E68+E69</f>
        <v>9365</v>
      </c>
    </row>
    <row r="31" spans="1:7" ht="9.75">
      <c r="A31" s="47" t="s">
        <v>303</v>
      </c>
      <c r="B31" s="48" t="s">
        <v>879</v>
      </c>
      <c r="C31" s="49" t="s">
        <v>408</v>
      </c>
      <c r="D31" s="230">
        <f>SUM(D32+D36+D37+D38+D39+D40+D41+D42+D43+D44+D45+D46)</f>
        <v>2533</v>
      </c>
      <c r="E31" s="230">
        <f>SUM(E32+E36+E37+E38+E39+E40+E41+E42+E43+E44+E45+E46)</f>
        <v>2533</v>
      </c>
      <c r="G31" s="163"/>
    </row>
    <row r="32" spans="1:5" ht="9.75">
      <c r="A32" s="47" t="s">
        <v>731</v>
      </c>
      <c r="B32" s="48" t="s">
        <v>789</v>
      </c>
      <c r="C32" s="49" t="s">
        <v>409</v>
      </c>
      <c r="D32" s="230">
        <f>SUM(D33:D35)</f>
        <v>0</v>
      </c>
      <c r="E32" s="230">
        <f>SUM(E33:E35)</f>
        <v>0</v>
      </c>
    </row>
    <row r="33" spans="1:7" ht="19.5">
      <c r="A33" s="167" t="s">
        <v>733</v>
      </c>
      <c r="B33" s="50" t="s">
        <v>790</v>
      </c>
      <c r="C33" s="41" t="s">
        <v>410</v>
      </c>
      <c r="D33" s="86"/>
      <c r="E33" s="86"/>
      <c r="G33" s="163"/>
    </row>
    <row r="34" spans="1:5" ht="19.5">
      <c r="A34" s="167" t="s">
        <v>734</v>
      </c>
      <c r="B34" s="50" t="s">
        <v>791</v>
      </c>
      <c r="C34" s="41" t="s">
        <v>411</v>
      </c>
      <c r="D34" s="86"/>
      <c r="E34" s="86"/>
    </row>
    <row r="35" spans="1:5" ht="9.75">
      <c r="A35" s="167" t="s">
        <v>735</v>
      </c>
      <c r="B35" s="50" t="s">
        <v>792</v>
      </c>
      <c r="C35" s="41" t="s">
        <v>412</v>
      </c>
      <c r="D35" s="86"/>
      <c r="E35" s="86"/>
    </row>
    <row r="36" spans="1:5" ht="9.75">
      <c r="A36" s="167" t="s">
        <v>200</v>
      </c>
      <c r="B36" s="50" t="s">
        <v>27</v>
      </c>
      <c r="C36" s="41" t="s">
        <v>413</v>
      </c>
      <c r="D36" s="86"/>
      <c r="E36" s="86"/>
    </row>
    <row r="37" spans="1:5" ht="9.75">
      <c r="A37" s="167" t="s">
        <v>345</v>
      </c>
      <c r="B37" s="50" t="s">
        <v>793</v>
      </c>
      <c r="C37" s="41" t="s">
        <v>414</v>
      </c>
      <c r="D37" s="86"/>
      <c r="E37" s="86"/>
    </row>
    <row r="38" spans="1:5" ht="19.5">
      <c r="A38" s="167" t="s">
        <v>347</v>
      </c>
      <c r="B38" s="50" t="s">
        <v>794</v>
      </c>
      <c r="C38" s="41" t="s">
        <v>415</v>
      </c>
      <c r="D38" s="86"/>
      <c r="E38" s="86"/>
    </row>
    <row r="39" spans="1:5" ht="9.75">
      <c r="A39" s="167" t="s">
        <v>349</v>
      </c>
      <c r="B39" s="50" t="s">
        <v>436</v>
      </c>
      <c r="C39" s="41" t="s">
        <v>416</v>
      </c>
      <c r="D39" s="86"/>
      <c r="E39" s="86"/>
    </row>
    <row r="40" spans="1:5" ht="9.75">
      <c r="A40" s="167" t="s">
        <v>335</v>
      </c>
      <c r="B40" s="50" t="s">
        <v>212</v>
      </c>
      <c r="C40" s="41" t="s">
        <v>417</v>
      </c>
      <c r="D40" s="86"/>
      <c r="E40" s="86"/>
    </row>
    <row r="41" spans="1:5" ht="9.75">
      <c r="A41" s="167" t="s">
        <v>337</v>
      </c>
      <c r="B41" s="50" t="s">
        <v>434</v>
      </c>
      <c r="C41" s="41" t="s">
        <v>419</v>
      </c>
      <c r="D41" s="86"/>
      <c r="E41" s="86"/>
    </row>
    <row r="42" spans="1:5" ht="9.75">
      <c r="A42" s="167" t="s">
        <v>201</v>
      </c>
      <c r="B42" s="50" t="s">
        <v>435</v>
      </c>
      <c r="C42" s="41" t="s">
        <v>420</v>
      </c>
      <c r="D42" s="86"/>
      <c r="E42" s="86"/>
    </row>
    <row r="43" spans="1:5" ht="9.75">
      <c r="A43" s="167" t="s">
        <v>202</v>
      </c>
      <c r="B43" s="50" t="s">
        <v>213</v>
      </c>
      <c r="C43" s="41" t="s">
        <v>421</v>
      </c>
      <c r="D43" s="86">
        <v>2533</v>
      </c>
      <c r="E43" s="86">
        <v>2533</v>
      </c>
    </row>
    <row r="44" spans="1:5" ht="9.75">
      <c r="A44" s="167" t="s">
        <v>223</v>
      </c>
      <c r="B44" s="50" t="s">
        <v>795</v>
      </c>
      <c r="C44" s="41" t="s">
        <v>422</v>
      </c>
      <c r="D44" s="86"/>
      <c r="E44" s="86"/>
    </row>
    <row r="45" spans="1:5" ht="9.75">
      <c r="A45" s="167" t="s">
        <v>29</v>
      </c>
      <c r="B45" s="50" t="s">
        <v>796</v>
      </c>
      <c r="C45" s="41" t="s">
        <v>92</v>
      </c>
      <c r="D45" s="86"/>
      <c r="E45" s="86"/>
    </row>
    <row r="46" spans="1:5" ht="9.75">
      <c r="A46" s="167" t="s">
        <v>797</v>
      </c>
      <c r="B46" s="50" t="s">
        <v>214</v>
      </c>
      <c r="C46" s="41" t="s">
        <v>423</v>
      </c>
      <c r="D46" s="86"/>
      <c r="E46" s="86"/>
    </row>
    <row r="47" spans="1:5" ht="9.75">
      <c r="A47" s="47" t="s">
        <v>405</v>
      </c>
      <c r="B47" s="48" t="s">
        <v>798</v>
      </c>
      <c r="C47" s="49" t="s">
        <v>424</v>
      </c>
      <c r="D47" s="230">
        <f>D48+D49</f>
        <v>0</v>
      </c>
      <c r="E47" s="230">
        <f>E48+E49</f>
        <v>0</v>
      </c>
    </row>
    <row r="48" spans="1:5" ht="9.75">
      <c r="A48" s="166" t="s">
        <v>732</v>
      </c>
      <c r="B48" s="50" t="s">
        <v>799</v>
      </c>
      <c r="C48" s="41" t="s">
        <v>30</v>
      </c>
      <c r="D48" s="86"/>
      <c r="E48" s="86"/>
    </row>
    <row r="49" spans="1:5" ht="9.75">
      <c r="A49" s="166" t="s">
        <v>200</v>
      </c>
      <c r="B49" s="50" t="s">
        <v>800</v>
      </c>
      <c r="C49" s="41" t="s">
        <v>96</v>
      </c>
      <c r="D49" s="86"/>
      <c r="E49" s="86"/>
    </row>
    <row r="50" spans="1:5" ht="9.75">
      <c r="A50" s="47" t="s">
        <v>328</v>
      </c>
      <c r="B50" s="48" t="s">
        <v>801</v>
      </c>
      <c r="C50" s="49" t="s">
        <v>802</v>
      </c>
      <c r="D50" s="199"/>
      <c r="E50" s="217"/>
    </row>
    <row r="51" spans="1:5" ht="9.75">
      <c r="A51" s="47" t="s">
        <v>418</v>
      </c>
      <c r="B51" s="48" t="s">
        <v>33</v>
      </c>
      <c r="C51" s="49" t="s">
        <v>94</v>
      </c>
      <c r="D51" s="230">
        <f>D52+D56+D57+D58+D59+D60+D61+D62+D63+D64</f>
        <v>6777</v>
      </c>
      <c r="E51" s="230">
        <f>E52+E56+E57+E58+E59+E60+E61+E62+E63+E64</f>
        <v>6532</v>
      </c>
    </row>
    <row r="52" spans="1:5" ht="9.75">
      <c r="A52" s="47" t="s">
        <v>737</v>
      </c>
      <c r="B52" s="48" t="s">
        <v>803</v>
      </c>
      <c r="C52" s="49" t="s">
        <v>95</v>
      </c>
      <c r="D52" s="230">
        <f>D53+D54+D55</f>
        <v>3509</v>
      </c>
      <c r="E52" s="230">
        <f>E53+E54+E55</f>
        <v>3437</v>
      </c>
    </row>
    <row r="53" spans="1:5" ht="19.5">
      <c r="A53" s="167" t="s">
        <v>733</v>
      </c>
      <c r="B53" s="50" t="s">
        <v>790</v>
      </c>
      <c r="C53" s="41" t="s">
        <v>31</v>
      </c>
      <c r="D53" s="86"/>
      <c r="E53" s="86"/>
    </row>
    <row r="54" spans="1:5" ht="19.5">
      <c r="A54" s="167" t="s">
        <v>734</v>
      </c>
      <c r="B54" s="50" t="s">
        <v>791</v>
      </c>
      <c r="C54" s="41" t="s">
        <v>32</v>
      </c>
      <c r="D54" s="86"/>
      <c r="E54" s="86"/>
    </row>
    <row r="55" spans="1:5" ht="9.75">
      <c r="A55" s="167" t="s">
        <v>735</v>
      </c>
      <c r="B55" s="50" t="s">
        <v>792</v>
      </c>
      <c r="C55" s="41" t="s">
        <v>804</v>
      </c>
      <c r="D55" s="86">
        <v>3509</v>
      </c>
      <c r="E55" s="86">
        <v>3437</v>
      </c>
    </row>
    <row r="56" spans="1:5" ht="9.75">
      <c r="A56" s="167" t="s">
        <v>200</v>
      </c>
      <c r="B56" s="50" t="s">
        <v>27</v>
      </c>
      <c r="C56" s="41" t="s">
        <v>805</v>
      </c>
      <c r="D56" s="86"/>
      <c r="E56" s="86"/>
    </row>
    <row r="57" spans="1:5" ht="9.75">
      <c r="A57" s="167" t="s">
        <v>345</v>
      </c>
      <c r="B57" s="50" t="s">
        <v>793</v>
      </c>
      <c r="C57" s="41" t="s">
        <v>806</v>
      </c>
      <c r="D57" s="86"/>
      <c r="E57" s="86"/>
    </row>
    <row r="58" spans="1:5" ht="19.5">
      <c r="A58" s="167" t="s">
        <v>347</v>
      </c>
      <c r="B58" s="50" t="s">
        <v>794</v>
      </c>
      <c r="C58" s="41" t="s">
        <v>807</v>
      </c>
      <c r="D58" s="86"/>
      <c r="E58" s="86"/>
    </row>
    <row r="59" spans="1:5" ht="9.75">
      <c r="A59" s="167" t="s">
        <v>349</v>
      </c>
      <c r="B59" s="50" t="s">
        <v>215</v>
      </c>
      <c r="C59" s="41" t="s">
        <v>808</v>
      </c>
      <c r="D59" s="86">
        <v>611</v>
      </c>
      <c r="E59" s="86">
        <v>611</v>
      </c>
    </row>
    <row r="60" spans="1:5" ht="9.75">
      <c r="A60" s="167" t="s">
        <v>335</v>
      </c>
      <c r="B60" s="50" t="s">
        <v>216</v>
      </c>
      <c r="C60" s="41" t="s">
        <v>809</v>
      </c>
      <c r="D60" s="86">
        <v>361</v>
      </c>
      <c r="E60" s="86">
        <v>355</v>
      </c>
    </row>
    <row r="61" spans="1:5" ht="9.75">
      <c r="A61" s="167" t="s">
        <v>337</v>
      </c>
      <c r="B61" s="50" t="s">
        <v>595</v>
      </c>
      <c r="C61" s="41" t="s">
        <v>810</v>
      </c>
      <c r="D61" s="86">
        <v>138</v>
      </c>
      <c r="E61" s="86">
        <v>135</v>
      </c>
    </row>
    <row r="62" spans="1:5" ht="9.75">
      <c r="A62" s="167" t="s">
        <v>201</v>
      </c>
      <c r="B62" s="50" t="s">
        <v>217</v>
      </c>
      <c r="C62" s="41" t="s">
        <v>811</v>
      </c>
      <c r="D62" s="86">
        <v>2158</v>
      </c>
      <c r="E62" s="86">
        <v>1994</v>
      </c>
    </row>
    <row r="63" spans="1:5" ht="9.75">
      <c r="A63" s="167" t="s">
        <v>202</v>
      </c>
      <c r="B63" s="50" t="s">
        <v>812</v>
      </c>
      <c r="C63" s="41" t="s">
        <v>813</v>
      </c>
      <c r="D63" s="86"/>
      <c r="E63" s="86"/>
    </row>
    <row r="64" spans="1:5" ht="9.75">
      <c r="A64" s="167" t="s">
        <v>223</v>
      </c>
      <c r="B64" s="50" t="s">
        <v>814</v>
      </c>
      <c r="C64" s="41" t="s">
        <v>815</v>
      </c>
      <c r="D64" s="86"/>
      <c r="E64" s="86"/>
    </row>
    <row r="65" spans="1:5" ht="9.75">
      <c r="A65" s="47" t="s">
        <v>93</v>
      </c>
      <c r="B65" s="48" t="s">
        <v>816</v>
      </c>
      <c r="C65" s="49" t="s">
        <v>817</v>
      </c>
      <c r="D65" s="230">
        <f>SUM(D66+D67)</f>
        <v>300</v>
      </c>
      <c r="E65" s="230">
        <f>SUM(E66+E67)</f>
        <v>300</v>
      </c>
    </row>
    <row r="66" spans="1:5" ht="9.75">
      <c r="A66" s="166" t="s">
        <v>738</v>
      </c>
      <c r="B66" s="50" t="s">
        <v>799</v>
      </c>
      <c r="C66" s="41" t="s">
        <v>818</v>
      </c>
      <c r="D66" s="86"/>
      <c r="E66" s="86"/>
    </row>
    <row r="67" spans="1:5" ht="9.75">
      <c r="A67" s="167" t="s">
        <v>200</v>
      </c>
      <c r="B67" s="50" t="s">
        <v>800</v>
      </c>
      <c r="C67" s="41" t="s">
        <v>819</v>
      </c>
      <c r="D67" s="86">
        <v>300</v>
      </c>
      <c r="E67" s="86">
        <v>300</v>
      </c>
    </row>
    <row r="68" spans="1:5" ht="9.75">
      <c r="A68" s="47" t="s">
        <v>820</v>
      </c>
      <c r="B68" s="48" t="s">
        <v>218</v>
      </c>
      <c r="C68" s="49" t="s">
        <v>821</v>
      </c>
      <c r="D68" s="199"/>
      <c r="E68" s="217"/>
    </row>
    <row r="69" spans="1:5" ht="9.75">
      <c r="A69" s="47" t="s">
        <v>822</v>
      </c>
      <c r="B69" s="48" t="s">
        <v>437</v>
      </c>
      <c r="C69" s="49" t="s">
        <v>823</v>
      </c>
      <c r="D69" s="199"/>
      <c r="E69" s="217"/>
    </row>
    <row r="70" spans="1:5" ht="9.75">
      <c r="A70" s="47" t="s">
        <v>340</v>
      </c>
      <c r="B70" s="48" t="s">
        <v>726</v>
      </c>
      <c r="C70" s="51">
        <v>141</v>
      </c>
      <c r="D70" s="230">
        <f>SUM(D71:D74)</f>
        <v>0</v>
      </c>
      <c r="E70" s="230">
        <f>SUM(E71:E74)</f>
        <v>0</v>
      </c>
    </row>
    <row r="71" spans="1:5" ht="9.75">
      <c r="A71" s="166" t="s">
        <v>105</v>
      </c>
      <c r="B71" s="50" t="s">
        <v>97</v>
      </c>
      <c r="C71" s="41" t="s">
        <v>824</v>
      </c>
      <c r="D71" s="86"/>
      <c r="E71" s="86"/>
    </row>
    <row r="72" spans="1:5" ht="9.75">
      <c r="A72" s="72" t="s">
        <v>200</v>
      </c>
      <c r="B72" s="50" t="s">
        <v>98</v>
      </c>
      <c r="C72" s="41" t="s">
        <v>825</v>
      </c>
      <c r="D72" s="86"/>
      <c r="E72" s="86"/>
    </row>
    <row r="73" spans="1:5" ht="9.75">
      <c r="A73" s="72" t="s">
        <v>345</v>
      </c>
      <c r="B73" s="50" t="s">
        <v>99</v>
      </c>
      <c r="C73" s="41" t="s">
        <v>826</v>
      </c>
      <c r="D73" s="86"/>
      <c r="E73" s="86"/>
    </row>
    <row r="74" spans="1:5" ht="9.75">
      <c r="A74" s="72" t="s">
        <v>347</v>
      </c>
      <c r="B74" s="50" t="s">
        <v>100</v>
      </c>
      <c r="C74" s="41" t="s">
        <v>827</v>
      </c>
      <c r="D74" s="86"/>
      <c r="E74" s="86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43">
      <selection activeCell="G60" sqref="G60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62" t="s">
        <v>102</v>
      </c>
      <c r="B1" s="562"/>
      <c r="C1" s="562"/>
      <c r="D1" s="562"/>
      <c r="E1" s="562"/>
      <c r="F1" s="562"/>
      <c r="G1" s="562"/>
    </row>
    <row r="2" spans="1:7" s="35" customFormat="1" ht="15.75">
      <c r="A2" s="549" t="s">
        <v>198</v>
      </c>
      <c r="B2" s="550"/>
      <c r="C2" s="559" t="s">
        <v>498</v>
      </c>
      <c r="D2" s="573"/>
      <c r="E2" s="573"/>
      <c r="F2" s="573"/>
      <c r="G2" s="574"/>
    </row>
    <row r="3" spans="1:7" s="36" customFormat="1" ht="15.75">
      <c r="A3" s="549" t="s">
        <v>197</v>
      </c>
      <c r="B3" s="550"/>
      <c r="C3" s="559" t="s">
        <v>499</v>
      </c>
      <c r="D3" s="573"/>
      <c r="E3" s="573"/>
      <c r="F3" s="573"/>
      <c r="G3" s="574"/>
    </row>
    <row r="4" spans="1:7" s="36" customFormat="1" ht="16.5" customHeight="1">
      <c r="A4" s="563" t="s">
        <v>480</v>
      </c>
      <c r="B4" s="563"/>
      <c r="C4" s="479" t="str">
        <f>IF(ISBLANK(Polročná_správa!B12),"  ",Polročná_správa!B12)</f>
        <v>STP akciová spoločnosť Michalovce</v>
      </c>
      <c r="D4" s="571"/>
      <c r="E4" s="571"/>
      <c r="F4" s="571"/>
      <c r="G4" s="572"/>
    </row>
    <row r="5" spans="1:7" s="36" customFormat="1" ht="15.75">
      <c r="A5" s="563" t="s">
        <v>281</v>
      </c>
      <c r="B5" s="564"/>
      <c r="C5" s="479" t="str">
        <f>IF(ISBLANK(Polročná_správa!E6),"  ",Polročná_správa!E6)</f>
        <v>31650058</v>
      </c>
      <c r="D5" s="385"/>
      <c r="E5" s="385"/>
      <c r="F5" s="385"/>
      <c r="G5" s="386"/>
    </row>
    <row r="7" spans="1:7" ht="9" customHeight="1">
      <c r="A7" s="578" t="s">
        <v>187</v>
      </c>
      <c r="B7" s="554" t="s">
        <v>265</v>
      </c>
      <c r="C7" s="554" t="s">
        <v>199</v>
      </c>
      <c r="D7" s="577" t="s">
        <v>103</v>
      </c>
      <c r="E7" s="577"/>
      <c r="F7" s="102"/>
      <c r="G7" s="575" t="s">
        <v>876</v>
      </c>
    </row>
    <row r="8" spans="1:7" ht="29.25">
      <c r="A8" s="579"/>
      <c r="B8" s="580"/>
      <c r="C8" s="580"/>
      <c r="D8" s="54" t="s">
        <v>104</v>
      </c>
      <c r="E8" s="54" t="s">
        <v>884</v>
      </c>
      <c r="F8" s="102"/>
      <c r="G8" s="576"/>
    </row>
    <row r="9" spans="1:7" ht="9.75">
      <c r="A9" s="162" t="s">
        <v>457</v>
      </c>
      <c r="B9" s="220" t="s">
        <v>828</v>
      </c>
      <c r="C9" s="162" t="s">
        <v>425</v>
      </c>
      <c r="D9" s="199"/>
      <c r="E9" s="199">
        <v>14614</v>
      </c>
      <c r="F9" s="201"/>
      <c r="G9" s="199"/>
    </row>
    <row r="10" spans="1:7" ht="9.75">
      <c r="A10" s="162" t="s">
        <v>473</v>
      </c>
      <c r="B10" s="220" t="s">
        <v>829</v>
      </c>
      <c r="C10" s="162" t="s">
        <v>426</v>
      </c>
      <c r="D10" s="230">
        <f>SUM(D11+D12+D13+D14+D15+D16+D17)</f>
        <v>15336</v>
      </c>
      <c r="E10" s="230">
        <f>SUM(E11+E12+E13+E14+E15+E16+E17)</f>
        <v>14614</v>
      </c>
      <c r="F10" s="232"/>
      <c r="G10" s="230">
        <f>SUM(G11+G12+G13+G14+G15+G16+G17)</f>
        <v>15300</v>
      </c>
    </row>
    <row r="11" spans="1:7" ht="9.75">
      <c r="A11" s="41" t="s">
        <v>455</v>
      </c>
      <c r="B11" s="221" t="s">
        <v>224</v>
      </c>
      <c r="C11" s="41" t="s">
        <v>427</v>
      </c>
      <c r="D11" s="86"/>
      <c r="E11" s="86"/>
      <c r="F11" s="200"/>
      <c r="G11" s="86"/>
    </row>
    <row r="12" spans="1:7" ht="9.75">
      <c r="A12" s="41" t="s">
        <v>254</v>
      </c>
      <c r="B12" s="222" t="s">
        <v>830</v>
      </c>
      <c r="C12" s="41" t="s">
        <v>428</v>
      </c>
      <c r="D12" s="86"/>
      <c r="E12" s="86"/>
      <c r="F12" s="200"/>
      <c r="G12" s="86"/>
    </row>
    <row r="13" spans="1:7" s="164" customFormat="1" ht="9.75">
      <c r="A13" s="41" t="s">
        <v>255</v>
      </c>
      <c r="B13" s="222" t="s">
        <v>831</v>
      </c>
      <c r="C13" s="41" t="s">
        <v>441</v>
      </c>
      <c r="D13" s="86">
        <v>15336</v>
      </c>
      <c r="E13" s="86">
        <v>14614</v>
      </c>
      <c r="F13" s="200"/>
      <c r="G13" s="86">
        <v>15300</v>
      </c>
    </row>
    <row r="14" spans="1:7" s="164" customFormat="1" ht="9.75">
      <c r="A14" s="41" t="s">
        <v>256</v>
      </c>
      <c r="B14" s="222" t="s">
        <v>226</v>
      </c>
      <c r="C14" s="41" t="s">
        <v>442</v>
      </c>
      <c r="D14" s="86"/>
      <c r="E14" s="86"/>
      <c r="F14" s="200"/>
      <c r="G14" s="86"/>
    </row>
    <row r="15" spans="1:7" ht="9.75">
      <c r="A15" s="41" t="s">
        <v>476</v>
      </c>
      <c r="B15" s="222" t="s">
        <v>227</v>
      </c>
      <c r="C15" s="41" t="s">
        <v>443</v>
      </c>
      <c r="D15" s="86"/>
      <c r="E15" s="86"/>
      <c r="F15" s="200"/>
      <c r="G15" s="86"/>
    </row>
    <row r="16" spans="1:7" ht="19.5">
      <c r="A16" s="41" t="s">
        <v>257</v>
      </c>
      <c r="B16" s="222" t="s">
        <v>832</v>
      </c>
      <c r="C16" s="41" t="s">
        <v>444</v>
      </c>
      <c r="D16" s="86"/>
      <c r="E16" s="86"/>
      <c r="F16" s="200"/>
      <c r="G16" s="86"/>
    </row>
    <row r="17" spans="1:7" ht="9.75">
      <c r="A17" s="41" t="s">
        <v>258</v>
      </c>
      <c r="B17" s="222" t="s">
        <v>235</v>
      </c>
      <c r="C17" s="41" t="s">
        <v>445</v>
      </c>
      <c r="D17" s="86"/>
      <c r="E17" s="86"/>
      <c r="F17" s="200"/>
      <c r="G17" s="86"/>
    </row>
    <row r="18" spans="1:7" ht="9" customHeight="1">
      <c r="A18" s="162" t="s">
        <v>473</v>
      </c>
      <c r="B18" s="220" t="s">
        <v>880</v>
      </c>
      <c r="C18" s="162" t="s">
        <v>833</v>
      </c>
      <c r="D18" s="230">
        <f>SUM(D19+D20+D21+D22+D23+D28+D29+D32+D33+D34)</f>
        <v>11489</v>
      </c>
      <c r="E18" s="230">
        <f>SUM(E19+E20+E21+E22+E23+E28+E29+E32+E33+E34)</f>
        <v>13241</v>
      </c>
      <c r="F18" s="232"/>
      <c r="G18" s="230">
        <f>SUM(G19+G20+G21+G22+G23+G28+G29+G32+G33+G34)</f>
        <v>12750</v>
      </c>
    </row>
    <row r="19" spans="1:7" ht="9.75">
      <c r="A19" s="41" t="s">
        <v>299</v>
      </c>
      <c r="B19" s="222" t="s">
        <v>225</v>
      </c>
      <c r="C19" s="41" t="s">
        <v>834</v>
      </c>
      <c r="D19" s="86"/>
      <c r="E19" s="86"/>
      <c r="F19" s="200"/>
      <c r="G19" s="86"/>
    </row>
    <row r="20" spans="1:7" ht="9.75">
      <c r="A20" s="41" t="s">
        <v>301</v>
      </c>
      <c r="B20" s="222" t="s">
        <v>228</v>
      </c>
      <c r="C20" s="41" t="s">
        <v>835</v>
      </c>
      <c r="D20" s="86">
        <v>4145</v>
      </c>
      <c r="E20" s="86">
        <v>4381</v>
      </c>
      <c r="F20" s="200"/>
      <c r="G20" s="86">
        <v>4600</v>
      </c>
    </row>
    <row r="21" spans="1:7" ht="9.75">
      <c r="A21" s="41" t="s">
        <v>340</v>
      </c>
      <c r="B21" s="222" t="s">
        <v>836</v>
      </c>
      <c r="C21" s="41" t="s">
        <v>837</v>
      </c>
      <c r="D21" s="86"/>
      <c r="E21" s="86"/>
      <c r="F21" s="200"/>
      <c r="G21" s="86"/>
    </row>
    <row r="22" spans="1:7" ht="9.75">
      <c r="A22" s="41" t="s">
        <v>375</v>
      </c>
      <c r="B22" s="222" t="s">
        <v>229</v>
      </c>
      <c r="C22" s="41" t="s">
        <v>838</v>
      </c>
      <c r="D22" s="86">
        <v>1969</v>
      </c>
      <c r="E22" s="86">
        <v>3819</v>
      </c>
      <c r="F22" s="200"/>
      <c r="G22" s="86">
        <v>2500</v>
      </c>
    </row>
    <row r="23" spans="1:7" ht="9.75">
      <c r="A23" s="41" t="s">
        <v>451</v>
      </c>
      <c r="B23" s="222" t="s">
        <v>253</v>
      </c>
      <c r="C23" s="41" t="s">
        <v>839</v>
      </c>
      <c r="D23" s="233">
        <f>SUM(D24+D25+D26+D27)</f>
        <v>3049</v>
      </c>
      <c r="E23" s="233">
        <f>SUM(E24+E25+E26+E27)</f>
        <v>3003</v>
      </c>
      <c r="F23" s="234"/>
      <c r="G23" s="233">
        <f>SUM(G24+G25+G26+G27)</f>
        <v>3050</v>
      </c>
    </row>
    <row r="24" spans="1:7" ht="9.75">
      <c r="A24" s="41" t="s">
        <v>840</v>
      </c>
      <c r="B24" s="222" t="s">
        <v>230</v>
      </c>
      <c r="C24" s="41" t="s">
        <v>841</v>
      </c>
      <c r="D24" s="86">
        <v>2436</v>
      </c>
      <c r="E24" s="86">
        <v>2403</v>
      </c>
      <c r="F24" s="200"/>
      <c r="G24" s="86">
        <v>2450</v>
      </c>
    </row>
    <row r="25" spans="1:7" ht="9.75" customHeight="1">
      <c r="A25" s="41" t="s">
        <v>200</v>
      </c>
      <c r="B25" s="222" t="s">
        <v>231</v>
      </c>
      <c r="C25" s="41" t="s">
        <v>842</v>
      </c>
      <c r="D25" s="86"/>
      <c r="E25" s="86"/>
      <c r="F25" s="200"/>
      <c r="G25" s="86"/>
    </row>
    <row r="26" spans="1:7" ht="9.75" customHeight="1">
      <c r="A26" s="41" t="s">
        <v>345</v>
      </c>
      <c r="B26" s="222" t="s">
        <v>594</v>
      </c>
      <c r="C26" s="41" t="s">
        <v>843</v>
      </c>
      <c r="D26" s="86">
        <v>613</v>
      </c>
      <c r="E26" s="86">
        <v>600</v>
      </c>
      <c r="F26" s="200"/>
      <c r="G26" s="86">
        <v>600</v>
      </c>
    </row>
    <row r="27" spans="1:7" ht="9.75">
      <c r="A27" s="41" t="s">
        <v>347</v>
      </c>
      <c r="B27" s="222" t="s">
        <v>232</v>
      </c>
      <c r="C27" s="41" t="s">
        <v>844</v>
      </c>
      <c r="D27" s="86"/>
      <c r="E27" s="86"/>
      <c r="F27" s="200"/>
      <c r="G27" s="86"/>
    </row>
    <row r="28" spans="1:7" ht="9" customHeight="1">
      <c r="A28" s="41" t="s">
        <v>452</v>
      </c>
      <c r="B28" s="222" t="s">
        <v>233</v>
      </c>
      <c r="C28" s="41" t="s">
        <v>845</v>
      </c>
      <c r="D28" s="86">
        <v>2194</v>
      </c>
      <c r="E28" s="86">
        <v>1823</v>
      </c>
      <c r="F28" s="200"/>
      <c r="G28" s="86">
        <v>600</v>
      </c>
    </row>
    <row r="29" spans="1:7" ht="19.5">
      <c r="A29" s="41" t="s">
        <v>453</v>
      </c>
      <c r="B29" s="222" t="s">
        <v>598</v>
      </c>
      <c r="C29" s="41" t="s">
        <v>106</v>
      </c>
      <c r="D29" s="233">
        <f>SUM(D30+D31)</f>
        <v>0</v>
      </c>
      <c r="E29" s="233">
        <f>SUM(E30+E31)</f>
        <v>0</v>
      </c>
      <c r="F29" s="234"/>
      <c r="G29" s="233">
        <f>SUM(G30+G31)</f>
        <v>2000</v>
      </c>
    </row>
    <row r="30" spans="1:7" ht="19.5">
      <c r="A30" s="41" t="s">
        <v>846</v>
      </c>
      <c r="B30" s="222" t="s">
        <v>847</v>
      </c>
      <c r="C30" s="41" t="s">
        <v>107</v>
      </c>
      <c r="D30" s="86"/>
      <c r="E30" s="86"/>
      <c r="F30" s="200"/>
      <c r="G30" s="86">
        <v>2000</v>
      </c>
    </row>
    <row r="31" spans="1:7" ht="19.5">
      <c r="A31" s="41" t="s">
        <v>200</v>
      </c>
      <c r="B31" s="222" t="s">
        <v>848</v>
      </c>
      <c r="C31" s="41" t="s">
        <v>108</v>
      </c>
      <c r="D31" s="86"/>
      <c r="E31" s="86"/>
      <c r="F31" s="200"/>
      <c r="G31" s="86"/>
    </row>
    <row r="32" spans="1:7" ht="9" customHeight="1">
      <c r="A32" s="41" t="s">
        <v>454</v>
      </c>
      <c r="B32" s="222" t="s">
        <v>234</v>
      </c>
      <c r="C32" s="41" t="s">
        <v>109</v>
      </c>
      <c r="D32" s="86"/>
      <c r="E32" s="86"/>
      <c r="F32" s="200"/>
      <c r="G32" s="86"/>
    </row>
    <row r="33" spans="1:7" ht="9.75">
      <c r="A33" s="41" t="s">
        <v>455</v>
      </c>
      <c r="B33" s="222" t="s">
        <v>849</v>
      </c>
      <c r="C33" s="41" t="s">
        <v>110</v>
      </c>
      <c r="D33" s="86"/>
      <c r="E33" s="86"/>
      <c r="F33" s="200"/>
      <c r="G33" s="86"/>
    </row>
    <row r="34" spans="1:7" ht="9" customHeight="1">
      <c r="A34" s="41" t="s">
        <v>456</v>
      </c>
      <c r="B34" s="222" t="s">
        <v>236</v>
      </c>
      <c r="C34" s="41" t="s">
        <v>111</v>
      </c>
      <c r="D34" s="86">
        <v>132</v>
      </c>
      <c r="E34" s="86">
        <v>215</v>
      </c>
      <c r="F34" s="200"/>
      <c r="G34" s="86"/>
    </row>
    <row r="35" spans="1:7" ht="9.75">
      <c r="A35" s="223" t="s">
        <v>477</v>
      </c>
      <c r="B35" s="223" t="s">
        <v>252</v>
      </c>
      <c r="C35" s="162" t="s">
        <v>112</v>
      </c>
      <c r="D35" s="230">
        <f>SUM(D10-D18)</f>
        <v>3847</v>
      </c>
      <c r="E35" s="230">
        <f>SUM(E10-E18)</f>
        <v>1373</v>
      </c>
      <c r="F35" s="235"/>
      <c r="G35" s="230">
        <f>SUM(G10-G18)</f>
        <v>2550</v>
      </c>
    </row>
    <row r="36" spans="1:7" ht="9" customHeight="1">
      <c r="A36" s="224" t="s">
        <v>457</v>
      </c>
      <c r="B36" s="223" t="s">
        <v>251</v>
      </c>
      <c r="C36" s="162" t="s">
        <v>113</v>
      </c>
      <c r="D36" s="230">
        <f>SUM(D11+D12+D13+D14+D15)-(D19+D20+D21+D22)</f>
        <v>9222</v>
      </c>
      <c r="E36" s="230">
        <f>SUM(E11+E12+E13+E14+E15)-(E19+E20+E21+E22)</f>
        <v>6414</v>
      </c>
      <c r="F36" s="232"/>
      <c r="G36" s="230">
        <f>SUM(G11+G12+G13+G14+G15)-(G19+G20+G21+G22)</f>
        <v>8200</v>
      </c>
    </row>
    <row r="37" spans="1:7" ht="9.75">
      <c r="A37" s="224" t="s">
        <v>473</v>
      </c>
      <c r="B37" s="223" t="s">
        <v>850</v>
      </c>
      <c r="C37" s="162" t="s">
        <v>114</v>
      </c>
      <c r="D37" s="230">
        <f>SUM(D38+D39+D43+D47+D50+D51+D52)</f>
        <v>0</v>
      </c>
      <c r="E37" s="230">
        <f>SUM(E38+E39+E43+E47+E50+E51+E52)</f>
        <v>1</v>
      </c>
      <c r="F37" s="232"/>
      <c r="G37" s="230">
        <f>SUM(G38+G39+G43+G47+G50+G51+G52)</f>
        <v>0</v>
      </c>
    </row>
    <row r="38" spans="1:7" ht="9" customHeight="1">
      <c r="A38" s="41" t="s">
        <v>596</v>
      </c>
      <c r="B38" s="222" t="s">
        <v>242</v>
      </c>
      <c r="C38" s="41" t="s">
        <v>115</v>
      </c>
      <c r="D38" s="86"/>
      <c r="E38" s="86"/>
      <c r="F38" s="200"/>
      <c r="G38" s="86"/>
    </row>
    <row r="39" spans="1:7" ht="9.75">
      <c r="A39" s="41" t="s">
        <v>459</v>
      </c>
      <c r="B39" s="222" t="s">
        <v>881</v>
      </c>
      <c r="C39" s="41" t="s">
        <v>116</v>
      </c>
      <c r="D39" s="233">
        <f>SUM(D40+D41+D42)</f>
        <v>0</v>
      </c>
      <c r="E39" s="233">
        <f>SUM(E40+E41+E42)</f>
        <v>0</v>
      </c>
      <c r="F39" s="234"/>
      <c r="G39" s="233">
        <f>SUM(G40+G41+G42)</f>
        <v>0</v>
      </c>
    </row>
    <row r="40" spans="1:7" ht="9" customHeight="1">
      <c r="A40" s="41" t="s">
        <v>851</v>
      </c>
      <c r="B40" s="222" t="s">
        <v>852</v>
      </c>
      <c r="C40" s="41" t="s">
        <v>117</v>
      </c>
      <c r="D40" s="86"/>
      <c r="E40" s="86"/>
      <c r="F40" s="200"/>
      <c r="G40" s="86"/>
    </row>
    <row r="41" spans="1:7" ht="19.5">
      <c r="A41" s="41" t="s">
        <v>200</v>
      </c>
      <c r="B41" s="222" t="s">
        <v>853</v>
      </c>
      <c r="C41" s="41" t="s">
        <v>118</v>
      </c>
      <c r="D41" s="86"/>
      <c r="E41" s="86"/>
      <c r="F41" s="200"/>
      <c r="G41" s="86"/>
    </row>
    <row r="42" spans="1:7" ht="9" customHeight="1">
      <c r="A42" s="41" t="s">
        <v>345</v>
      </c>
      <c r="B42" s="222" t="s">
        <v>854</v>
      </c>
      <c r="C42" s="41" t="s">
        <v>119</v>
      </c>
      <c r="D42" s="86"/>
      <c r="E42" s="86"/>
      <c r="F42" s="200"/>
      <c r="G42" s="86"/>
    </row>
    <row r="43" spans="1:7" ht="9" customHeight="1">
      <c r="A43" s="41" t="s">
        <v>259</v>
      </c>
      <c r="B43" s="225" t="s">
        <v>855</v>
      </c>
      <c r="C43" s="41" t="s">
        <v>120</v>
      </c>
      <c r="D43" s="233">
        <f>SUM(D44+D45+D46)</f>
        <v>0</v>
      </c>
      <c r="E43" s="233">
        <f>SUM(E44+E45+E46)</f>
        <v>0</v>
      </c>
      <c r="F43" s="234"/>
      <c r="G43" s="233">
        <f>SUM(G44+G45+G46)</f>
        <v>0</v>
      </c>
    </row>
    <row r="44" spans="1:7" ht="9" customHeight="1">
      <c r="A44" s="41" t="s">
        <v>856</v>
      </c>
      <c r="B44" s="222" t="s">
        <v>857</v>
      </c>
      <c r="C44" s="41" t="s">
        <v>121</v>
      </c>
      <c r="D44" s="86"/>
      <c r="E44" s="86"/>
      <c r="F44" s="200"/>
      <c r="G44" s="86"/>
    </row>
    <row r="45" spans="1:7" ht="19.5">
      <c r="A45" s="41" t="s">
        <v>200</v>
      </c>
      <c r="B45" s="222" t="s">
        <v>858</v>
      </c>
      <c r="C45" s="41" t="s">
        <v>599</v>
      </c>
      <c r="D45" s="86"/>
      <c r="E45" s="86"/>
      <c r="F45" s="200"/>
      <c r="G45" s="86"/>
    </row>
    <row r="46" spans="1:7" ht="9" customHeight="1">
      <c r="A46" s="41" t="s">
        <v>345</v>
      </c>
      <c r="B46" s="222" t="s">
        <v>859</v>
      </c>
      <c r="C46" s="41" t="s">
        <v>600</v>
      </c>
      <c r="D46" s="86"/>
      <c r="E46" s="86"/>
      <c r="F46" s="200"/>
      <c r="G46" s="86"/>
    </row>
    <row r="47" spans="1:7" ht="9.75">
      <c r="A47" s="41" t="s">
        <v>260</v>
      </c>
      <c r="B47" s="222" t="s">
        <v>245</v>
      </c>
      <c r="C47" s="41" t="s">
        <v>601</v>
      </c>
      <c r="D47" s="233">
        <f>SUM(D48+D49)</f>
        <v>0</v>
      </c>
      <c r="E47" s="233">
        <f>SUM(E48+E49)</f>
        <v>0</v>
      </c>
      <c r="F47" s="234"/>
      <c r="G47" s="233">
        <f>SUM(G48+G49)</f>
        <v>0</v>
      </c>
    </row>
    <row r="48" spans="1:7" ht="9" customHeight="1">
      <c r="A48" s="41" t="s">
        <v>860</v>
      </c>
      <c r="B48" s="222" t="s">
        <v>861</v>
      </c>
      <c r="C48" s="41" t="s">
        <v>602</v>
      </c>
      <c r="D48" s="86"/>
      <c r="E48" s="86"/>
      <c r="F48" s="200"/>
      <c r="G48" s="86"/>
    </row>
    <row r="49" spans="1:7" ht="9.75">
      <c r="A49" s="41" t="s">
        <v>200</v>
      </c>
      <c r="B49" s="222" t="s">
        <v>862</v>
      </c>
      <c r="C49" s="41" t="s">
        <v>603</v>
      </c>
      <c r="D49" s="86"/>
      <c r="E49" s="86"/>
      <c r="F49" s="200"/>
      <c r="G49" s="86"/>
    </row>
    <row r="50" spans="1:7" ht="9" customHeight="1">
      <c r="A50" s="41" t="s">
        <v>261</v>
      </c>
      <c r="B50" s="222" t="s">
        <v>247</v>
      </c>
      <c r="C50" s="41" t="s">
        <v>604</v>
      </c>
      <c r="D50" s="86"/>
      <c r="E50" s="86"/>
      <c r="F50" s="200"/>
      <c r="G50" s="86"/>
    </row>
    <row r="51" spans="1:7" ht="9.75">
      <c r="A51" s="41" t="s">
        <v>262</v>
      </c>
      <c r="B51" s="222" t="s">
        <v>863</v>
      </c>
      <c r="C51" s="41" t="s">
        <v>605</v>
      </c>
      <c r="D51" s="86"/>
      <c r="E51" s="86"/>
      <c r="F51" s="200"/>
      <c r="G51" s="86"/>
    </row>
    <row r="52" spans="1:7" ht="9" customHeight="1">
      <c r="A52" s="41" t="s">
        <v>263</v>
      </c>
      <c r="B52" s="222" t="s">
        <v>249</v>
      </c>
      <c r="C52" s="41" t="s">
        <v>606</v>
      </c>
      <c r="D52" s="86"/>
      <c r="E52" s="86">
        <v>1</v>
      </c>
      <c r="F52" s="200"/>
      <c r="G52" s="86"/>
    </row>
    <row r="53" spans="1:7" ht="9.75" customHeight="1">
      <c r="A53" s="162" t="s">
        <v>473</v>
      </c>
      <c r="B53" s="223" t="s">
        <v>864</v>
      </c>
      <c r="C53" s="162" t="s">
        <v>607</v>
      </c>
      <c r="D53" s="230">
        <f>SUM(D54+D55+D56+D57+D60+D61+D62)</f>
        <v>89</v>
      </c>
      <c r="E53" s="230">
        <f>SUM(E54+E55+E56+E57+E60+E61+E62)</f>
        <v>91</v>
      </c>
      <c r="F53" s="232"/>
      <c r="G53" s="230">
        <f>SUM(G54+G55+G56+G57+G60+G61+G62)</f>
        <v>90</v>
      </c>
    </row>
    <row r="54" spans="1:7" ht="9.75" customHeight="1">
      <c r="A54" s="226" t="s">
        <v>458</v>
      </c>
      <c r="B54" s="222" t="s">
        <v>243</v>
      </c>
      <c r="C54" s="41" t="s">
        <v>608</v>
      </c>
      <c r="D54" s="86"/>
      <c r="E54" s="86"/>
      <c r="F54" s="200"/>
      <c r="G54" s="86"/>
    </row>
    <row r="55" spans="1:7" ht="9.75" customHeight="1">
      <c r="A55" s="226" t="s">
        <v>460</v>
      </c>
      <c r="B55" s="222" t="s">
        <v>244</v>
      </c>
      <c r="C55" s="41" t="s">
        <v>609</v>
      </c>
      <c r="D55" s="86"/>
      <c r="E55" s="86"/>
      <c r="F55" s="200"/>
      <c r="G55" s="86"/>
    </row>
    <row r="56" spans="1:7" ht="9.75" customHeight="1">
      <c r="A56" s="226" t="s">
        <v>461</v>
      </c>
      <c r="B56" s="222" t="s">
        <v>865</v>
      </c>
      <c r="C56" s="41" t="s">
        <v>610</v>
      </c>
      <c r="D56" s="86"/>
      <c r="E56" s="86"/>
      <c r="F56" s="200"/>
      <c r="G56" s="86"/>
    </row>
    <row r="57" spans="1:7" ht="9.75">
      <c r="A57" s="226" t="s">
        <v>462</v>
      </c>
      <c r="B57" s="222" t="s">
        <v>246</v>
      </c>
      <c r="C57" s="41" t="s">
        <v>611</v>
      </c>
      <c r="D57" s="233">
        <f>SUM(D58+D59)</f>
        <v>0</v>
      </c>
      <c r="E57" s="233">
        <f>SUM(E58+E59)</f>
        <v>0</v>
      </c>
      <c r="F57" s="234"/>
      <c r="G57" s="233">
        <f>SUM(G58+G59)</f>
        <v>0</v>
      </c>
    </row>
    <row r="58" spans="1:7" ht="9" customHeight="1">
      <c r="A58" s="226" t="s">
        <v>866</v>
      </c>
      <c r="B58" s="222" t="s">
        <v>867</v>
      </c>
      <c r="C58" s="41" t="s">
        <v>466</v>
      </c>
      <c r="D58" s="86"/>
      <c r="E58" s="86"/>
      <c r="F58" s="200"/>
      <c r="G58" s="86"/>
    </row>
    <row r="59" spans="1:7" ht="9.75">
      <c r="A59" s="226" t="s">
        <v>200</v>
      </c>
      <c r="B59" s="222" t="s">
        <v>868</v>
      </c>
      <c r="C59" s="41" t="s">
        <v>468</v>
      </c>
      <c r="D59" s="86"/>
      <c r="E59" s="86"/>
      <c r="F59" s="200"/>
      <c r="G59" s="86"/>
    </row>
    <row r="60" spans="1:7" ht="9.75">
      <c r="A60" s="226" t="s">
        <v>463</v>
      </c>
      <c r="B60" s="222" t="s">
        <v>248</v>
      </c>
      <c r="C60" s="41" t="s">
        <v>469</v>
      </c>
      <c r="D60" s="86"/>
      <c r="E60" s="86"/>
      <c r="F60" s="200"/>
      <c r="G60" s="86"/>
    </row>
    <row r="61" spans="1:7" ht="9.75">
      <c r="A61" s="226" t="s">
        <v>464</v>
      </c>
      <c r="B61" s="222" t="s">
        <v>597</v>
      </c>
      <c r="C61" s="41" t="s">
        <v>470</v>
      </c>
      <c r="D61" s="86"/>
      <c r="E61" s="86"/>
      <c r="F61" s="200"/>
      <c r="G61" s="86"/>
    </row>
    <row r="62" spans="1:7" ht="9" customHeight="1">
      <c r="A62" s="226" t="s">
        <v>869</v>
      </c>
      <c r="B62" s="222" t="s">
        <v>250</v>
      </c>
      <c r="C62" s="41" t="s">
        <v>471</v>
      </c>
      <c r="D62" s="86">
        <v>89</v>
      </c>
      <c r="E62" s="86">
        <v>91</v>
      </c>
      <c r="F62" s="200"/>
      <c r="G62" s="86">
        <v>90</v>
      </c>
    </row>
    <row r="63" spans="1:7" ht="9.75">
      <c r="A63" s="224" t="s">
        <v>477</v>
      </c>
      <c r="B63" s="223" t="s">
        <v>430</v>
      </c>
      <c r="C63" s="162" t="s">
        <v>472</v>
      </c>
      <c r="D63" s="230">
        <f>D37-D53</f>
        <v>-89</v>
      </c>
      <c r="E63" s="230">
        <f>E37-E53</f>
        <v>-90</v>
      </c>
      <c r="F63" s="232"/>
      <c r="G63" s="230">
        <f>G37-G53</f>
        <v>-90</v>
      </c>
    </row>
    <row r="64" spans="1:7" ht="9" customHeight="1">
      <c r="A64" s="224" t="s">
        <v>870</v>
      </c>
      <c r="B64" s="223" t="s">
        <v>124</v>
      </c>
      <c r="C64" s="162" t="s">
        <v>474</v>
      </c>
      <c r="D64" s="230">
        <f>SUM(D35+D63)</f>
        <v>3758</v>
      </c>
      <c r="E64" s="230">
        <f>SUM(E35+E63)</f>
        <v>1283</v>
      </c>
      <c r="F64" s="232"/>
      <c r="G64" s="230">
        <f>SUM(G35+G63)</f>
        <v>2460</v>
      </c>
    </row>
    <row r="65" spans="1:7" ht="9.75">
      <c r="A65" s="226" t="s">
        <v>465</v>
      </c>
      <c r="B65" s="222" t="s">
        <v>871</v>
      </c>
      <c r="C65" s="41" t="s">
        <v>475</v>
      </c>
      <c r="D65" s="233">
        <f>SUM(D66+D67)</f>
        <v>0</v>
      </c>
      <c r="E65" s="233">
        <f>SUM(E66+E67)</f>
        <v>0</v>
      </c>
      <c r="F65" s="234"/>
      <c r="G65" s="233">
        <f>SUM(G66+G67)</f>
        <v>0</v>
      </c>
    </row>
    <row r="66" spans="1:7" ht="9" customHeight="1">
      <c r="A66" s="226" t="s">
        <v>872</v>
      </c>
      <c r="B66" s="222" t="s">
        <v>873</v>
      </c>
      <c r="C66" s="41" t="s">
        <v>122</v>
      </c>
      <c r="D66" s="86"/>
      <c r="E66" s="86"/>
      <c r="F66" s="200"/>
      <c r="G66" s="86"/>
    </row>
    <row r="67" spans="1:7" ht="9" customHeight="1">
      <c r="A67" s="226" t="s">
        <v>200</v>
      </c>
      <c r="B67" s="222" t="s">
        <v>874</v>
      </c>
      <c r="C67" s="41" t="s">
        <v>123</v>
      </c>
      <c r="D67" s="86"/>
      <c r="E67" s="86"/>
      <c r="F67" s="200"/>
      <c r="G67" s="86"/>
    </row>
    <row r="68" spans="1:7" ht="9" customHeight="1">
      <c r="A68" s="226" t="s">
        <v>467</v>
      </c>
      <c r="B68" s="222" t="s">
        <v>875</v>
      </c>
      <c r="C68" s="41" t="s">
        <v>125</v>
      </c>
      <c r="D68" s="86"/>
      <c r="E68" s="86"/>
      <c r="F68" s="200"/>
      <c r="G68" s="86"/>
    </row>
    <row r="69" spans="1:7" ht="9.75">
      <c r="A69" s="162" t="s">
        <v>477</v>
      </c>
      <c r="B69" s="227" t="s">
        <v>91</v>
      </c>
      <c r="C69" s="162" t="s">
        <v>388</v>
      </c>
      <c r="D69" s="229">
        <f>D64-D65-D68</f>
        <v>3758</v>
      </c>
      <c r="E69" s="229">
        <f>E64-E65-E68</f>
        <v>1283</v>
      </c>
      <c r="F69" s="236"/>
      <c r="G69" s="229">
        <f>G64-G65-G68</f>
        <v>2460</v>
      </c>
    </row>
  </sheetData>
  <sheetProtection password="9F76" sheet="1" formatCells="0" formatColumns="0" formatRows="0"/>
  <mergeCells count="14"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  <mergeCell ref="A3:B3"/>
    <mergeCell ref="C3:G3"/>
    <mergeCell ref="A2:B2"/>
    <mergeCell ref="C2:G2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B1">
      <pane ySplit="10" topLeftCell="BM11" activePane="bottomLeft" state="frozen"/>
      <selection pane="topLeft" activeCell="A1" sqref="A1"/>
      <selection pane="bottomLeft" activeCell="D90" sqref="D90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590" t="s">
        <v>482</v>
      </c>
      <c r="B1" s="590"/>
      <c r="C1" s="590"/>
      <c r="D1" s="590"/>
      <c r="E1" s="590"/>
    </row>
    <row r="2" spans="1:5" ht="12" thickBot="1">
      <c r="A2" s="591" t="s">
        <v>483</v>
      </c>
      <c r="B2" s="591"/>
      <c r="C2" s="591"/>
      <c r="D2" s="591"/>
      <c r="E2" s="591"/>
    </row>
    <row r="3" spans="1:6" s="35" customFormat="1" ht="15.75">
      <c r="A3" s="569" t="s">
        <v>198</v>
      </c>
      <c r="B3" s="570"/>
      <c r="C3" s="566" t="s">
        <v>496</v>
      </c>
      <c r="D3" s="601"/>
      <c r="E3" s="602"/>
      <c r="F3" s="188"/>
    </row>
    <row r="4" spans="1:6" s="36" customFormat="1" ht="15.75">
      <c r="A4" s="549" t="s">
        <v>197</v>
      </c>
      <c r="B4" s="550"/>
      <c r="C4" s="566" t="s">
        <v>129</v>
      </c>
      <c r="D4" s="601"/>
      <c r="E4" s="602"/>
      <c r="F4" s="188"/>
    </row>
    <row r="5" spans="1:5" s="57" customFormat="1" ht="15.75">
      <c r="A5" s="595" t="s">
        <v>480</v>
      </c>
      <c r="B5" s="595"/>
      <c r="C5" s="596" t="str">
        <f>IF(ISBLANK(Polročná_správa!B12),"  ",Polročná_správa!B12)</f>
        <v>STP akciová spoločnosť Michalovce</v>
      </c>
      <c r="D5" s="597"/>
      <c r="E5" s="598"/>
    </row>
    <row r="6" spans="1:5" s="57" customFormat="1" ht="15.75">
      <c r="A6" s="595" t="s">
        <v>281</v>
      </c>
      <c r="B6" s="595"/>
      <c r="C6" s="479" t="str">
        <f>IF(ISBLANK(Polročná_správa!E6),"  ",Polročná_správa!E6)</f>
        <v>31650058</v>
      </c>
      <c r="D6" s="571"/>
      <c r="E6" s="572"/>
    </row>
    <row r="7" spans="1:5" ht="12" thickBot="1">
      <c r="A7" s="58"/>
      <c r="B7" s="58"/>
      <c r="C7" s="59"/>
      <c r="D7" s="60"/>
      <c r="E7" s="60"/>
    </row>
    <row r="8" spans="1:5" ht="18.75" customHeight="1">
      <c r="A8" s="603" t="s">
        <v>381</v>
      </c>
      <c r="B8" s="608" t="s">
        <v>484</v>
      </c>
      <c r="C8" s="609"/>
      <c r="D8" s="606" t="s">
        <v>905</v>
      </c>
      <c r="E8" s="607"/>
    </row>
    <row r="9" spans="1:5" ht="11.25">
      <c r="A9" s="604"/>
      <c r="B9" s="610"/>
      <c r="C9" s="611"/>
      <c r="D9" s="599" t="s">
        <v>450</v>
      </c>
      <c r="E9" s="599" t="s">
        <v>292</v>
      </c>
    </row>
    <row r="10" spans="1:5" ht="48" customHeight="1" thickBot="1">
      <c r="A10" s="605"/>
      <c r="B10" s="612"/>
      <c r="C10" s="613"/>
      <c r="D10" s="600"/>
      <c r="E10" s="600"/>
    </row>
    <row r="11" spans="1:5" ht="11.25" customHeight="1">
      <c r="A11" s="592" t="s">
        <v>485</v>
      </c>
      <c r="B11" s="593"/>
      <c r="C11" s="593"/>
      <c r="D11" s="593"/>
      <c r="E11" s="594"/>
    </row>
    <row r="12" spans="1:5" ht="11.25" customHeight="1">
      <c r="A12" s="61" t="s">
        <v>486</v>
      </c>
      <c r="B12" s="589" t="s">
        <v>487</v>
      </c>
      <c r="C12" s="589"/>
      <c r="D12" s="16"/>
      <c r="E12" s="16"/>
    </row>
    <row r="13" spans="1:5" ht="11.25" customHeight="1">
      <c r="A13" s="62" t="s">
        <v>488</v>
      </c>
      <c r="B13" s="581" t="s">
        <v>502</v>
      </c>
      <c r="C13" s="582"/>
      <c r="D13" s="17"/>
      <c r="E13" s="17"/>
    </row>
    <row r="14" spans="1:5" ht="11.25" customHeight="1">
      <c r="A14" s="62" t="s">
        <v>503</v>
      </c>
      <c r="B14" s="581" t="s">
        <v>504</v>
      </c>
      <c r="C14" s="582"/>
      <c r="D14" s="17"/>
      <c r="E14" s="17"/>
    </row>
    <row r="15" spans="1:5" ht="11.25" customHeight="1">
      <c r="A15" s="62" t="s">
        <v>505</v>
      </c>
      <c r="B15" s="581" t="s">
        <v>506</v>
      </c>
      <c r="C15" s="582"/>
      <c r="D15" s="17">
        <v>17460</v>
      </c>
      <c r="E15" s="17">
        <v>17921</v>
      </c>
    </row>
    <row r="16" spans="1:5" ht="11.25" customHeight="1">
      <c r="A16" s="62" t="s">
        <v>507</v>
      </c>
      <c r="B16" s="581" t="s">
        <v>508</v>
      </c>
      <c r="C16" s="582"/>
      <c r="D16" s="17">
        <v>-4145</v>
      </c>
      <c r="E16" s="17">
        <v>-4381</v>
      </c>
    </row>
    <row r="17" spans="1:5" ht="11.25" customHeight="1">
      <c r="A17" s="62" t="s">
        <v>509</v>
      </c>
      <c r="B17" s="581" t="s">
        <v>510</v>
      </c>
      <c r="C17" s="582"/>
      <c r="D17" s="17">
        <v>-2298</v>
      </c>
      <c r="E17" s="17">
        <v>-3819</v>
      </c>
    </row>
    <row r="18" spans="1:5" ht="11.25" customHeight="1">
      <c r="A18" s="62" t="s">
        <v>511</v>
      </c>
      <c r="B18" s="581" t="s">
        <v>512</v>
      </c>
      <c r="C18" s="582"/>
      <c r="D18" s="17">
        <v>-3049</v>
      </c>
      <c r="E18" s="17">
        <v>-3003</v>
      </c>
    </row>
    <row r="19" spans="1:5" ht="11.25" customHeight="1">
      <c r="A19" s="62" t="s">
        <v>513</v>
      </c>
      <c r="B19" s="581" t="s">
        <v>514</v>
      </c>
      <c r="C19" s="582"/>
      <c r="D19" s="17">
        <v>-4446</v>
      </c>
      <c r="E19" s="17">
        <v>-1823</v>
      </c>
    </row>
    <row r="20" spans="1:5" ht="11.25" customHeight="1">
      <c r="A20" s="62" t="s">
        <v>515</v>
      </c>
      <c r="B20" s="581" t="s">
        <v>516</v>
      </c>
      <c r="C20" s="582"/>
      <c r="D20" s="17"/>
      <c r="E20" s="17"/>
    </row>
    <row r="21" spans="1:5" ht="11.25" customHeight="1">
      <c r="A21" s="62" t="s">
        <v>517</v>
      </c>
      <c r="B21" s="581" t="s">
        <v>518</v>
      </c>
      <c r="C21" s="582"/>
      <c r="D21" s="17"/>
      <c r="E21" s="17"/>
    </row>
    <row r="22" spans="1:5" ht="11.25" customHeight="1">
      <c r="A22" s="62" t="s">
        <v>519</v>
      </c>
      <c r="B22" s="581" t="s">
        <v>522</v>
      </c>
      <c r="C22" s="582"/>
      <c r="D22" s="17"/>
      <c r="E22" s="17"/>
    </row>
    <row r="23" spans="1:5" ht="11.25" customHeight="1">
      <c r="A23" s="62" t="s">
        <v>523</v>
      </c>
      <c r="B23" s="581" t="s">
        <v>391</v>
      </c>
      <c r="C23" s="582"/>
      <c r="D23" s="17"/>
      <c r="E23" s="17"/>
    </row>
    <row r="24" spans="1:5" ht="22.5" customHeight="1">
      <c r="A24" s="62" t="s">
        <v>524</v>
      </c>
      <c r="B24" s="581" t="s">
        <v>525</v>
      </c>
      <c r="C24" s="582"/>
      <c r="D24" s="18"/>
      <c r="E24" s="18"/>
    </row>
    <row r="25" spans="1:5" ht="22.5" customHeight="1">
      <c r="A25" s="62" t="s">
        <v>526</v>
      </c>
      <c r="B25" s="581" t="s">
        <v>527</v>
      </c>
      <c r="C25" s="582"/>
      <c r="D25" s="17"/>
      <c r="E25" s="17"/>
    </row>
    <row r="26" spans="1:5" ht="22.5" customHeight="1">
      <c r="A26" s="62" t="s">
        <v>528</v>
      </c>
      <c r="B26" s="581" t="s">
        <v>529</v>
      </c>
      <c r="C26" s="582"/>
      <c r="D26" s="17"/>
      <c r="E26" s="17"/>
    </row>
    <row r="27" spans="1:5" ht="22.5" customHeight="1">
      <c r="A27" s="62" t="s">
        <v>530</v>
      </c>
      <c r="B27" s="581" t="s">
        <v>531</v>
      </c>
      <c r="C27" s="582"/>
      <c r="D27" s="17">
        <v>-131</v>
      </c>
      <c r="E27" s="17">
        <v>-215</v>
      </c>
    </row>
    <row r="28" spans="1:5" ht="22.5" customHeight="1">
      <c r="A28" s="63" t="s">
        <v>532</v>
      </c>
      <c r="B28" s="614" t="s">
        <v>398</v>
      </c>
      <c r="C28" s="615"/>
      <c r="D28" s="238">
        <f>SUM(D12:D27)</f>
        <v>3391</v>
      </c>
      <c r="E28" s="238">
        <f>SUM(E12:E27)</f>
        <v>4680</v>
      </c>
    </row>
    <row r="29" spans="1:5" ht="11.25" customHeight="1">
      <c r="A29" s="62" t="s">
        <v>533</v>
      </c>
      <c r="B29" s="581" t="s">
        <v>534</v>
      </c>
      <c r="C29" s="582"/>
      <c r="D29" s="17"/>
      <c r="E29" s="17"/>
    </row>
    <row r="30" spans="1:5" ht="11.25" customHeight="1">
      <c r="A30" s="62" t="s">
        <v>535</v>
      </c>
      <c r="B30" s="581" t="s">
        <v>536</v>
      </c>
      <c r="C30" s="582"/>
      <c r="D30" s="17"/>
      <c r="E30" s="17"/>
    </row>
    <row r="31" spans="1:5" ht="11.25" customHeight="1">
      <c r="A31" s="62" t="s">
        <v>537</v>
      </c>
      <c r="B31" s="581" t="s">
        <v>392</v>
      </c>
      <c r="C31" s="582"/>
      <c r="D31" s="17"/>
      <c r="E31" s="17"/>
    </row>
    <row r="32" spans="1:5" ht="22.5" customHeight="1">
      <c r="A32" s="62" t="s">
        <v>538</v>
      </c>
      <c r="B32" s="581" t="s">
        <v>144</v>
      </c>
      <c r="C32" s="582"/>
      <c r="D32" s="17"/>
      <c r="E32" s="17"/>
    </row>
    <row r="33" spans="1:5" ht="11.25" customHeight="1">
      <c r="A33" s="63" t="s">
        <v>540</v>
      </c>
      <c r="B33" s="583" t="s">
        <v>397</v>
      </c>
      <c r="C33" s="582"/>
      <c r="D33" s="238">
        <f>SUM(D12:D27,D29:D32)</f>
        <v>3391</v>
      </c>
      <c r="E33" s="238">
        <f>SUM(E12:E27,E29:E32)</f>
        <v>4680</v>
      </c>
    </row>
    <row r="34" spans="1:5" ht="22.5" customHeight="1">
      <c r="A34" s="62" t="s">
        <v>541</v>
      </c>
      <c r="B34" s="581" t="s">
        <v>542</v>
      </c>
      <c r="C34" s="582"/>
      <c r="D34" s="17">
        <v>-960</v>
      </c>
      <c r="E34" s="17">
        <v>-960</v>
      </c>
    </row>
    <row r="35" spans="1:5" ht="11.25" customHeight="1">
      <c r="A35" s="62" t="s">
        <v>543</v>
      </c>
      <c r="B35" s="581" t="s">
        <v>544</v>
      </c>
      <c r="C35" s="582"/>
      <c r="D35" s="17"/>
      <c r="E35" s="17"/>
    </row>
    <row r="36" spans="1:5" ht="11.25" customHeight="1">
      <c r="A36" s="62" t="s">
        <v>545</v>
      </c>
      <c r="B36" s="581" t="s">
        <v>546</v>
      </c>
      <c r="C36" s="582"/>
      <c r="D36" s="17"/>
      <c r="E36" s="17"/>
    </row>
    <row r="37" spans="1:5" ht="11.25" customHeight="1">
      <c r="A37" s="63" t="s">
        <v>299</v>
      </c>
      <c r="B37" s="583" t="s">
        <v>396</v>
      </c>
      <c r="C37" s="582"/>
      <c r="D37" s="239">
        <f>SUM(D12:D27,D29:D32,D34:D36)</f>
        <v>2431</v>
      </c>
      <c r="E37" s="239">
        <f>SUM(E12:E27,E29:E32,E34:E36)</f>
        <v>3720</v>
      </c>
    </row>
    <row r="38" spans="1:5" ht="11.25">
      <c r="A38" s="585" t="s">
        <v>547</v>
      </c>
      <c r="B38" s="586"/>
      <c r="C38" s="587"/>
      <c r="D38" s="587"/>
      <c r="E38" s="588"/>
    </row>
    <row r="39" spans="1:5" ht="11.25" customHeight="1">
      <c r="A39" s="62" t="s">
        <v>548</v>
      </c>
      <c r="B39" s="581" t="s">
        <v>279</v>
      </c>
      <c r="C39" s="582"/>
      <c r="D39" s="19"/>
      <c r="E39" s="19"/>
    </row>
    <row r="40" spans="1:5" ht="11.25" customHeight="1">
      <c r="A40" s="62" t="s">
        <v>549</v>
      </c>
      <c r="B40" s="581" t="s">
        <v>280</v>
      </c>
      <c r="C40" s="582"/>
      <c r="D40" s="19"/>
      <c r="E40" s="19"/>
    </row>
    <row r="41" spans="1:5" ht="35.25" customHeight="1">
      <c r="A41" s="62" t="s">
        <v>550</v>
      </c>
      <c r="B41" s="581" t="s">
        <v>61</v>
      </c>
      <c r="C41" s="582"/>
      <c r="D41" s="19"/>
      <c r="E41" s="19"/>
    </row>
    <row r="42" spans="1:5" ht="11.25" customHeight="1">
      <c r="A42" s="62" t="s">
        <v>551</v>
      </c>
      <c r="B42" s="581" t="s">
        <v>552</v>
      </c>
      <c r="C42" s="582"/>
      <c r="D42" s="19"/>
      <c r="E42" s="19"/>
    </row>
    <row r="43" spans="1:5" ht="11.25" customHeight="1">
      <c r="A43" s="62" t="s">
        <v>553</v>
      </c>
      <c r="B43" s="581" t="s">
        <v>554</v>
      </c>
      <c r="C43" s="582"/>
      <c r="D43" s="19"/>
      <c r="E43" s="19"/>
    </row>
    <row r="44" spans="1:5" ht="35.25" customHeight="1">
      <c r="A44" s="62" t="s">
        <v>555</v>
      </c>
      <c r="B44" s="581" t="s">
        <v>67</v>
      </c>
      <c r="C44" s="582"/>
      <c r="D44" s="19"/>
      <c r="E44" s="19"/>
    </row>
    <row r="45" spans="1:5" ht="22.5" customHeight="1">
      <c r="A45" s="62" t="s">
        <v>560</v>
      </c>
      <c r="B45" s="581" t="s">
        <v>561</v>
      </c>
      <c r="C45" s="582"/>
      <c r="D45" s="19"/>
      <c r="E45" s="19"/>
    </row>
    <row r="46" spans="1:5" ht="22.5" customHeight="1">
      <c r="A46" s="62" t="s">
        <v>562</v>
      </c>
      <c r="B46" s="581" t="s">
        <v>563</v>
      </c>
      <c r="C46" s="582"/>
      <c r="D46" s="19"/>
      <c r="E46" s="19"/>
    </row>
    <row r="47" spans="1:5" ht="22.5" customHeight="1">
      <c r="A47" s="62" t="s">
        <v>564</v>
      </c>
      <c r="B47" s="581" t="s">
        <v>126</v>
      </c>
      <c r="C47" s="582"/>
      <c r="D47" s="19"/>
      <c r="E47" s="19"/>
    </row>
    <row r="48" spans="1:5" ht="22.5" customHeight="1">
      <c r="A48" s="62" t="s">
        <v>565</v>
      </c>
      <c r="B48" s="581" t="s">
        <v>566</v>
      </c>
      <c r="C48" s="582"/>
      <c r="D48" s="19"/>
      <c r="E48" s="19"/>
    </row>
    <row r="49" spans="1:5" ht="11.25" customHeight="1">
      <c r="A49" s="62" t="s">
        <v>567</v>
      </c>
      <c r="B49" s="581" t="s">
        <v>569</v>
      </c>
      <c r="C49" s="582"/>
      <c r="D49" s="19"/>
      <c r="E49" s="19"/>
    </row>
    <row r="50" spans="1:5" ht="22.5" customHeight="1">
      <c r="A50" s="62" t="s">
        <v>568</v>
      </c>
      <c r="B50" s="581" t="s">
        <v>571</v>
      </c>
      <c r="C50" s="582"/>
      <c r="D50" s="19"/>
      <c r="E50" s="19"/>
    </row>
    <row r="51" spans="1:5" ht="23.25" customHeight="1">
      <c r="A51" s="62" t="s">
        <v>570</v>
      </c>
      <c r="B51" s="581" t="s">
        <v>573</v>
      </c>
      <c r="C51" s="582"/>
      <c r="D51" s="19"/>
      <c r="E51" s="19"/>
    </row>
    <row r="52" spans="1:5" ht="22.5" customHeight="1">
      <c r="A52" s="62" t="s">
        <v>572</v>
      </c>
      <c r="B52" s="581" t="s">
        <v>574</v>
      </c>
      <c r="C52" s="582"/>
      <c r="D52" s="19"/>
      <c r="E52" s="19"/>
    </row>
    <row r="53" spans="1:5" ht="11.25" customHeight="1">
      <c r="A53" s="62" t="s">
        <v>74</v>
      </c>
      <c r="B53" s="581" t="s">
        <v>576</v>
      </c>
      <c r="C53" s="582"/>
      <c r="D53" s="19"/>
      <c r="E53" s="19"/>
    </row>
    <row r="54" spans="1:5" ht="11.25" customHeight="1">
      <c r="A54" s="62" t="s">
        <v>575</v>
      </c>
      <c r="B54" s="581" t="s">
        <v>578</v>
      </c>
      <c r="C54" s="582"/>
      <c r="D54" s="19"/>
      <c r="E54" s="19"/>
    </row>
    <row r="55" spans="1:5" ht="11.25" customHeight="1">
      <c r="A55" s="62" t="s">
        <v>577</v>
      </c>
      <c r="B55" s="581" t="s">
        <v>580</v>
      </c>
      <c r="C55" s="582"/>
      <c r="D55" s="19"/>
      <c r="E55" s="19"/>
    </row>
    <row r="56" spans="1:5" ht="11.25" customHeight="1">
      <c r="A56" s="62" t="s">
        <v>579</v>
      </c>
      <c r="B56" s="581" t="s">
        <v>582</v>
      </c>
      <c r="C56" s="582"/>
      <c r="D56" s="19"/>
      <c r="E56" s="19"/>
    </row>
    <row r="57" spans="1:5" ht="11.25" customHeight="1">
      <c r="A57" s="62" t="s">
        <v>581</v>
      </c>
      <c r="B57" s="581" t="s">
        <v>583</v>
      </c>
      <c r="C57" s="582"/>
      <c r="D57" s="19"/>
      <c r="E57" s="19"/>
    </row>
    <row r="58" spans="1:5" ht="11.25" customHeight="1">
      <c r="A58" s="63" t="s">
        <v>301</v>
      </c>
      <c r="B58" s="583" t="s">
        <v>395</v>
      </c>
      <c r="C58" s="582"/>
      <c r="D58" s="239">
        <f>SUM(D39:D57)</f>
        <v>0</v>
      </c>
      <c r="E58" s="239">
        <f>SUM(E39:E57)</f>
        <v>0</v>
      </c>
    </row>
    <row r="59" spans="1:5" ht="11.25">
      <c r="A59" s="585" t="s">
        <v>584</v>
      </c>
      <c r="B59" s="586"/>
      <c r="C59" s="587"/>
      <c r="D59" s="587"/>
      <c r="E59" s="588"/>
    </row>
    <row r="60" spans="1:5" ht="11.25" customHeight="1">
      <c r="A60" s="62" t="s">
        <v>446</v>
      </c>
      <c r="B60" s="581" t="s">
        <v>394</v>
      </c>
      <c r="C60" s="582"/>
      <c r="D60" s="239">
        <f>SUM(D61:D68)</f>
        <v>0</v>
      </c>
      <c r="E60" s="239">
        <f>SUM(E61:E68)</f>
        <v>0</v>
      </c>
    </row>
    <row r="61" spans="1:5" ht="11.25" customHeight="1">
      <c r="A61" s="62" t="s">
        <v>585</v>
      </c>
      <c r="B61" s="581" t="s">
        <v>586</v>
      </c>
      <c r="C61" s="582"/>
      <c r="D61" s="19"/>
      <c r="E61" s="19"/>
    </row>
    <row r="62" spans="1:5" ht="22.5" customHeight="1">
      <c r="A62" s="62" t="s">
        <v>587</v>
      </c>
      <c r="B62" s="581" t="s">
        <v>624</v>
      </c>
      <c r="C62" s="582"/>
      <c r="D62" s="19"/>
      <c r="E62" s="19"/>
    </row>
    <row r="63" spans="1:5" ht="11.25" customHeight="1">
      <c r="A63" s="62" t="s">
        <v>625</v>
      </c>
      <c r="B63" s="581" t="s">
        <v>626</v>
      </c>
      <c r="C63" s="582"/>
      <c r="D63" s="19"/>
      <c r="E63" s="19"/>
    </row>
    <row r="64" spans="1:5" ht="11.25" customHeight="1">
      <c r="A64" s="62" t="s">
        <v>627</v>
      </c>
      <c r="B64" s="581" t="s">
        <v>628</v>
      </c>
      <c r="C64" s="582"/>
      <c r="D64" s="19"/>
      <c r="E64" s="19"/>
    </row>
    <row r="65" spans="1:5" ht="11.25" customHeight="1">
      <c r="A65" s="62" t="s">
        <v>629</v>
      </c>
      <c r="B65" s="581" t="s">
        <v>630</v>
      </c>
      <c r="C65" s="582"/>
      <c r="D65" s="19"/>
      <c r="E65" s="19"/>
    </row>
    <row r="66" spans="1:5" ht="11.25" customHeight="1">
      <c r="A66" s="62" t="s">
        <v>631</v>
      </c>
      <c r="B66" s="581" t="s">
        <v>632</v>
      </c>
      <c r="C66" s="582"/>
      <c r="D66" s="19"/>
      <c r="E66" s="19"/>
    </row>
    <row r="67" spans="1:5" ht="22.5" customHeight="1">
      <c r="A67" s="62" t="s">
        <v>633</v>
      </c>
      <c r="B67" s="581" t="s">
        <v>145</v>
      </c>
      <c r="C67" s="582"/>
      <c r="D67" s="19"/>
      <c r="E67" s="19"/>
    </row>
    <row r="68" spans="1:5" ht="11.25" customHeight="1">
      <c r="A68" s="62" t="s">
        <v>634</v>
      </c>
      <c r="B68" s="581" t="s">
        <v>635</v>
      </c>
      <c r="C68" s="582"/>
      <c r="D68" s="19"/>
      <c r="E68" s="19"/>
    </row>
    <row r="69" spans="1:5" ht="11.25" customHeight="1">
      <c r="A69" s="64" t="s">
        <v>636</v>
      </c>
      <c r="B69" s="584" t="s">
        <v>393</v>
      </c>
      <c r="C69" s="582"/>
      <c r="D69" s="239">
        <f>SUM(D70:D78)</f>
        <v>0</v>
      </c>
      <c r="E69" s="239">
        <f>SUM(E70:E78)</f>
        <v>0</v>
      </c>
    </row>
    <row r="70" spans="1:5" ht="11.25" customHeight="1">
      <c r="A70" s="62" t="s">
        <v>637</v>
      </c>
      <c r="B70" s="581" t="s">
        <v>638</v>
      </c>
      <c r="C70" s="582"/>
      <c r="D70" s="19"/>
      <c r="E70" s="19"/>
    </row>
    <row r="71" spans="1:5" ht="11.25" customHeight="1">
      <c r="A71" s="62" t="s">
        <v>639</v>
      </c>
      <c r="B71" s="581" t="s">
        <v>640</v>
      </c>
      <c r="C71" s="582"/>
      <c r="D71" s="19"/>
      <c r="E71" s="19"/>
    </row>
    <row r="72" spans="1:5" ht="22.5" customHeight="1">
      <c r="A72" s="62" t="s">
        <v>641</v>
      </c>
      <c r="B72" s="581" t="s">
        <v>127</v>
      </c>
      <c r="C72" s="582"/>
      <c r="D72" s="19"/>
      <c r="E72" s="19"/>
    </row>
    <row r="73" spans="1:5" ht="22.5" customHeight="1">
      <c r="A73" s="62" t="s">
        <v>642</v>
      </c>
      <c r="B73" s="581" t="s">
        <v>128</v>
      </c>
      <c r="C73" s="582"/>
      <c r="D73" s="19"/>
      <c r="E73" s="19"/>
    </row>
    <row r="74" spans="1:5" ht="11.25" customHeight="1">
      <c r="A74" s="62" t="s">
        <v>643</v>
      </c>
      <c r="B74" s="581" t="s">
        <v>644</v>
      </c>
      <c r="C74" s="582"/>
      <c r="D74" s="19"/>
      <c r="E74" s="19"/>
    </row>
    <row r="75" spans="1:5" ht="11.25" customHeight="1">
      <c r="A75" s="62" t="s">
        <v>645</v>
      </c>
      <c r="B75" s="581" t="s">
        <v>646</v>
      </c>
      <c r="C75" s="582"/>
      <c r="D75" s="19"/>
      <c r="E75" s="19"/>
    </row>
    <row r="76" spans="1:5" ht="11.25" customHeight="1">
      <c r="A76" s="62" t="s">
        <v>647</v>
      </c>
      <c r="B76" s="581" t="s">
        <v>130</v>
      </c>
      <c r="C76" s="582"/>
      <c r="D76" s="19"/>
      <c r="E76" s="19"/>
    </row>
    <row r="77" spans="1:5" ht="22.5" customHeight="1">
      <c r="A77" s="62" t="s">
        <v>648</v>
      </c>
      <c r="B77" s="581" t="s">
        <v>650</v>
      </c>
      <c r="C77" s="582"/>
      <c r="D77" s="19"/>
      <c r="E77" s="19"/>
    </row>
    <row r="78" spans="1:5" ht="22.5" customHeight="1">
      <c r="A78" s="62" t="s">
        <v>649</v>
      </c>
      <c r="B78" s="581" t="s">
        <v>399</v>
      </c>
      <c r="C78" s="582"/>
      <c r="D78" s="19"/>
      <c r="E78" s="19"/>
    </row>
    <row r="79" spans="1:5" ht="11.25" customHeight="1">
      <c r="A79" s="62" t="s">
        <v>651</v>
      </c>
      <c r="B79" s="581" t="s">
        <v>652</v>
      </c>
      <c r="C79" s="582"/>
      <c r="D79" s="19"/>
      <c r="E79" s="19"/>
    </row>
    <row r="80" spans="1:5" ht="22.5" customHeight="1">
      <c r="A80" s="62" t="s">
        <v>653</v>
      </c>
      <c r="B80" s="581" t="s">
        <v>654</v>
      </c>
      <c r="C80" s="582"/>
      <c r="D80" s="19"/>
      <c r="E80" s="19"/>
    </row>
    <row r="81" spans="1:5" ht="22.5" customHeight="1">
      <c r="A81" s="62" t="s">
        <v>655</v>
      </c>
      <c r="B81" s="581" t="s">
        <v>657</v>
      </c>
      <c r="C81" s="582"/>
      <c r="D81" s="19"/>
      <c r="E81" s="19"/>
    </row>
    <row r="82" spans="1:5" ht="22.5" customHeight="1">
      <c r="A82" s="62" t="s">
        <v>658</v>
      </c>
      <c r="B82" s="581" t="s">
        <v>664</v>
      </c>
      <c r="C82" s="582"/>
      <c r="D82" s="19"/>
      <c r="E82" s="19"/>
    </row>
    <row r="83" spans="1:5" ht="11.25" customHeight="1">
      <c r="A83" s="62" t="s">
        <v>665</v>
      </c>
      <c r="B83" s="581" t="s">
        <v>666</v>
      </c>
      <c r="C83" s="582"/>
      <c r="D83" s="19"/>
      <c r="E83" s="19"/>
    </row>
    <row r="84" spans="1:5" ht="11.25" customHeight="1">
      <c r="A84" s="62" t="s">
        <v>667</v>
      </c>
      <c r="B84" s="581" t="s">
        <v>913</v>
      </c>
      <c r="C84" s="582"/>
      <c r="D84" s="19"/>
      <c r="E84" s="19"/>
    </row>
    <row r="85" spans="1:5" ht="11.25" customHeight="1">
      <c r="A85" s="62" t="s">
        <v>914</v>
      </c>
      <c r="B85" s="581" t="s">
        <v>915</v>
      </c>
      <c r="C85" s="582"/>
      <c r="D85" s="19"/>
      <c r="E85" s="19"/>
    </row>
    <row r="86" spans="1:5" ht="11.25" customHeight="1">
      <c r="A86" s="63" t="s">
        <v>340</v>
      </c>
      <c r="B86" s="583" t="s">
        <v>916</v>
      </c>
      <c r="C86" s="582"/>
      <c r="D86" s="239">
        <f>SUM(D61+D69+D79+D80+D81+D82+D83+D84+D85)</f>
        <v>0</v>
      </c>
      <c r="E86" s="239">
        <f>SUM(E61+E69+E79+E80+E81+E82+E83+E84+E85)</f>
        <v>0</v>
      </c>
    </row>
    <row r="87" spans="1:5" ht="11.25" customHeight="1">
      <c r="A87" s="63" t="s">
        <v>375</v>
      </c>
      <c r="B87" s="583" t="s">
        <v>917</v>
      </c>
      <c r="C87" s="582"/>
      <c r="D87" s="239">
        <f>D37+D58+D86</f>
        <v>2431</v>
      </c>
      <c r="E87" s="239">
        <f>E37+E58+E86</f>
        <v>3720</v>
      </c>
    </row>
    <row r="88" spans="1:5" ht="11.25" customHeight="1">
      <c r="A88" s="63" t="s">
        <v>451</v>
      </c>
      <c r="B88" s="583" t="s">
        <v>918</v>
      </c>
      <c r="C88" s="582"/>
      <c r="D88" s="20">
        <v>32937</v>
      </c>
      <c r="E88" s="20">
        <v>26893</v>
      </c>
    </row>
    <row r="89" spans="1:5" ht="22.5" customHeight="1">
      <c r="A89" s="63" t="s">
        <v>452</v>
      </c>
      <c r="B89" s="583" t="s">
        <v>919</v>
      </c>
      <c r="C89" s="582"/>
      <c r="D89" s="20">
        <v>35368</v>
      </c>
      <c r="E89" s="20">
        <v>30613</v>
      </c>
    </row>
    <row r="90" spans="1:5" ht="22.5" customHeight="1">
      <c r="A90" s="63" t="s">
        <v>453</v>
      </c>
      <c r="B90" s="583" t="s">
        <v>920</v>
      </c>
      <c r="C90" s="582"/>
      <c r="D90" s="20"/>
      <c r="E90" s="20"/>
    </row>
    <row r="91" spans="1:5" ht="22.5" customHeight="1">
      <c r="A91" s="63" t="s">
        <v>454</v>
      </c>
      <c r="B91" s="583" t="s">
        <v>400</v>
      </c>
      <c r="C91" s="582"/>
      <c r="D91" s="20">
        <v>35368</v>
      </c>
      <c r="E91" s="20">
        <v>30613</v>
      </c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53:C53"/>
    <mergeCell ref="B30:C30"/>
    <mergeCell ref="B54:C54"/>
    <mergeCell ref="B28:C28"/>
    <mergeCell ref="B29:C29"/>
    <mergeCell ref="B31:C31"/>
    <mergeCell ref="B32:C32"/>
    <mergeCell ref="B33:C33"/>
    <mergeCell ref="B42:C42"/>
    <mergeCell ref="B43:C43"/>
    <mergeCell ref="B23:C23"/>
    <mergeCell ref="A3:B3"/>
    <mergeCell ref="C3:E3"/>
    <mergeCell ref="C4:E4"/>
    <mergeCell ref="A4:B4"/>
    <mergeCell ref="C6:E6"/>
    <mergeCell ref="A8:A10"/>
    <mergeCell ref="D8:E8"/>
    <mergeCell ref="D9:D10"/>
    <mergeCell ref="B8:C10"/>
    <mergeCell ref="B22:C22"/>
    <mergeCell ref="B18:C18"/>
    <mergeCell ref="B14:C14"/>
    <mergeCell ref="B20:C20"/>
    <mergeCell ref="B21:C21"/>
    <mergeCell ref="B19:C19"/>
    <mergeCell ref="B17:C17"/>
    <mergeCell ref="B15:C15"/>
    <mergeCell ref="B16:C16"/>
    <mergeCell ref="B12:C12"/>
    <mergeCell ref="A1:E1"/>
    <mergeCell ref="A2:E2"/>
    <mergeCell ref="B13:C13"/>
    <mergeCell ref="A11:E11"/>
    <mergeCell ref="A5:B5"/>
    <mergeCell ref="A6:B6"/>
    <mergeCell ref="C5:E5"/>
    <mergeCell ref="E9:E10"/>
    <mergeCell ref="B24:C24"/>
    <mergeCell ref="B27:C27"/>
    <mergeCell ref="B40:C40"/>
    <mergeCell ref="B41:C41"/>
    <mergeCell ref="B39:C39"/>
    <mergeCell ref="A38:E38"/>
    <mergeCell ref="B25:C25"/>
    <mergeCell ref="B26:C26"/>
    <mergeCell ref="B34:C34"/>
    <mergeCell ref="B35:C35"/>
    <mergeCell ref="B36:C36"/>
    <mergeCell ref="B37:C37"/>
    <mergeCell ref="B44:C44"/>
    <mergeCell ref="B45:C45"/>
    <mergeCell ref="B46:C46"/>
    <mergeCell ref="B50:C50"/>
    <mergeCell ref="B51:C51"/>
    <mergeCell ref="B52:C52"/>
    <mergeCell ref="B47:C47"/>
    <mergeCell ref="B48:C48"/>
    <mergeCell ref="B49:C49"/>
    <mergeCell ref="B55:C55"/>
    <mergeCell ref="B56:C56"/>
    <mergeCell ref="B63:C63"/>
    <mergeCell ref="B57:C57"/>
    <mergeCell ref="B58:C58"/>
    <mergeCell ref="B60:C60"/>
    <mergeCell ref="B61:C61"/>
    <mergeCell ref="B62:C62"/>
    <mergeCell ref="B68:C68"/>
    <mergeCell ref="B69:C69"/>
    <mergeCell ref="B71:C71"/>
    <mergeCell ref="A59:E59"/>
    <mergeCell ref="B64:C64"/>
    <mergeCell ref="B65:C65"/>
    <mergeCell ref="B66:C66"/>
    <mergeCell ref="B67:C67"/>
    <mergeCell ref="B91:C91"/>
    <mergeCell ref="B87:C87"/>
    <mergeCell ref="B88:C88"/>
    <mergeCell ref="B89:C89"/>
    <mergeCell ref="B90:C90"/>
    <mergeCell ref="B86:C86"/>
    <mergeCell ref="B84:C84"/>
    <mergeCell ref="B74:C74"/>
    <mergeCell ref="B81:C81"/>
    <mergeCell ref="B82:C82"/>
    <mergeCell ref="B83:C83"/>
    <mergeCell ref="B78:C78"/>
    <mergeCell ref="B79:C79"/>
    <mergeCell ref="B80:C80"/>
    <mergeCell ref="B75:C75"/>
    <mergeCell ref="B72:C72"/>
    <mergeCell ref="B73:C73"/>
    <mergeCell ref="B70:C70"/>
    <mergeCell ref="B85:C85"/>
    <mergeCell ref="B76:C76"/>
    <mergeCell ref="B77:C7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BM11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16" t="s">
        <v>921</v>
      </c>
      <c r="B1" s="616"/>
      <c r="C1" s="616"/>
      <c r="D1" s="616"/>
      <c r="E1" s="616"/>
    </row>
    <row r="2" spans="1:5" s="35" customFormat="1" ht="12" thickBot="1">
      <c r="A2" s="617" t="s">
        <v>483</v>
      </c>
      <c r="B2" s="617"/>
      <c r="C2" s="618"/>
      <c r="D2" s="618"/>
      <c r="E2" s="618"/>
    </row>
    <row r="3" spans="1:6" s="35" customFormat="1" ht="15.75">
      <c r="A3" s="549" t="s">
        <v>198</v>
      </c>
      <c r="B3" s="550"/>
      <c r="C3" s="559"/>
      <c r="D3" s="573"/>
      <c r="E3" s="574"/>
      <c r="F3" s="188"/>
    </row>
    <row r="4" spans="1:6" ht="15.75">
      <c r="A4" s="549" t="s">
        <v>197</v>
      </c>
      <c r="B4" s="550"/>
      <c r="C4" s="566"/>
      <c r="D4" s="601"/>
      <c r="E4" s="602"/>
      <c r="F4" s="188"/>
    </row>
    <row r="5" spans="1:5" s="39" customFormat="1" ht="15.75">
      <c r="A5" s="619" t="s">
        <v>480</v>
      </c>
      <c r="B5" s="619"/>
      <c r="C5" s="596" t="str">
        <f>IF(ISBLANK(Polročná_správa!B12),"  ",Polročná_správa!B12)</f>
        <v>STP akciová spoločnosť Michalovce</v>
      </c>
      <c r="D5" s="597"/>
      <c r="E5" s="598"/>
    </row>
    <row r="6" spans="1:5" s="39" customFormat="1" ht="15.75">
      <c r="A6" s="619" t="s">
        <v>281</v>
      </c>
      <c r="B6" s="619"/>
      <c r="C6" s="479" t="str">
        <f>IF(ISBLANK(Polročná_správa!E6),"  ",Polročná_správa!E6)</f>
        <v>31650058</v>
      </c>
      <c r="D6" s="629"/>
      <c r="E6" s="630"/>
    </row>
    <row r="7" spans="1:5" ht="10.5" thickBot="1">
      <c r="A7" s="67"/>
      <c r="B7" s="53"/>
      <c r="C7" s="55"/>
      <c r="D7" s="68"/>
      <c r="E7" s="68"/>
    </row>
    <row r="8" spans="1:5" ht="21" customHeight="1">
      <c r="A8" s="620" t="s">
        <v>381</v>
      </c>
      <c r="B8" s="623" t="s">
        <v>484</v>
      </c>
      <c r="C8" s="624"/>
      <c r="D8" s="658" t="s">
        <v>905</v>
      </c>
      <c r="E8" s="659"/>
    </row>
    <row r="9" spans="1:5" ht="20.25" customHeight="1">
      <c r="A9" s="621"/>
      <c r="B9" s="625"/>
      <c r="C9" s="626"/>
      <c r="D9" s="599" t="s">
        <v>450</v>
      </c>
      <c r="E9" s="599" t="s">
        <v>292</v>
      </c>
    </row>
    <row r="10" spans="1:5" ht="40.5" customHeight="1" thickBot="1">
      <c r="A10" s="622"/>
      <c r="B10" s="627"/>
      <c r="C10" s="628"/>
      <c r="D10" s="600"/>
      <c r="E10" s="600"/>
    </row>
    <row r="11" spans="1:5" ht="15" customHeight="1">
      <c r="A11" s="69" t="s">
        <v>922</v>
      </c>
      <c r="B11" s="631" t="s">
        <v>923</v>
      </c>
      <c r="C11" s="631"/>
      <c r="D11" s="218">
        <f>'P4Výkaz ziskov a strát'!$D$64</f>
        <v>3758</v>
      </c>
      <c r="E11" s="218">
        <f>'P4Výkaz ziskov a strát'!$E$64</f>
        <v>1283</v>
      </c>
    </row>
    <row r="12" spans="1:5" ht="22.5" customHeight="1">
      <c r="A12" s="70" t="s">
        <v>486</v>
      </c>
      <c r="B12" s="632" t="s">
        <v>5</v>
      </c>
      <c r="C12" s="632"/>
      <c r="D12" s="231">
        <f>SUM(D13:D25)</f>
        <v>0</v>
      </c>
      <c r="E12" s="231">
        <f>SUM(E13:E25)</f>
        <v>0</v>
      </c>
    </row>
    <row r="13" spans="1:5" ht="9.75">
      <c r="A13" s="71" t="s">
        <v>6</v>
      </c>
      <c r="B13" s="633" t="s">
        <v>7</v>
      </c>
      <c r="C13" s="633"/>
      <c r="D13" s="86"/>
      <c r="E13" s="86"/>
    </row>
    <row r="14" spans="1:5" ht="22.5" customHeight="1">
      <c r="A14" s="71" t="s">
        <v>8</v>
      </c>
      <c r="B14" s="633" t="s">
        <v>9</v>
      </c>
      <c r="C14" s="633"/>
      <c r="D14" s="86"/>
      <c r="E14" s="86"/>
    </row>
    <row r="15" spans="1:5" ht="9.75">
      <c r="A15" s="71" t="s">
        <v>10</v>
      </c>
      <c r="B15" s="633" t="s">
        <v>11</v>
      </c>
      <c r="C15" s="633"/>
      <c r="D15" s="86"/>
      <c r="E15" s="86"/>
    </row>
    <row r="16" spans="1:5" ht="9.75">
      <c r="A16" s="71" t="s">
        <v>12</v>
      </c>
      <c r="B16" s="633" t="s">
        <v>13</v>
      </c>
      <c r="C16" s="633"/>
      <c r="D16" s="86"/>
      <c r="E16" s="86"/>
    </row>
    <row r="17" spans="1:5" ht="9.75">
      <c r="A17" s="71" t="s">
        <v>14</v>
      </c>
      <c r="B17" s="633" t="s">
        <v>15</v>
      </c>
      <c r="C17" s="633"/>
      <c r="D17" s="86"/>
      <c r="E17" s="86"/>
    </row>
    <row r="18" spans="1:5" ht="9.75">
      <c r="A18" s="71" t="s">
        <v>16</v>
      </c>
      <c r="B18" s="633" t="s">
        <v>17</v>
      </c>
      <c r="C18" s="633"/>
      <c r="D18" s="86"/>
      <c r="E18" s="86"/>
    </row>
    <row r="19" spans="1:5" ht="9.75">
      <c r="A19" s="71" t="s">
        <v>18</v>
      </c>
      <c r="B19" s="633" t="s">
        <v>19</v>
      </c>
      <c r="C19" s="633"/>
      <c r="D19" s="86"/>
      <c r="E19" s="86"/>
    </row>
    <row r="20" spans="1:5" ht="9.75">
      <c r="A20" s="71" t="s">
        <v>20</v>
      </c>
      <c r="B20" s="633" t="s">
        <v>21</v>
      </c>
      <c r="C20" s="633"/>
      <c r="D20" s="86"/>
      <c r="E20" s="86"/>
    </row>
    <row r="21" spans="1:5" ht="9.75">
      <c r="A21" s="71" t="s">
        <v>22</v>
      </c>
      <c r="B21" s="634" t="s">
        <v>23</v>
      </c>
      <c r="C21" s="634"/>
      <c r="D21" s="86"/>
      <c r="E21" s="86"/>
    </row>
    <row r="22" spans="1:5" ht="22.5" customHeight="1">
      <c r="A22" s="71" t="s">
        <v>24</v>
      </c>
      <c r="B22" s="635" t="s">
        <v>34</v>
      </c>
      <c r="C22" s="636"/>
      <c r="D22" s="86"/>
      <c r="E22" s="86"/>
    </row>
    <row r="23" spans="1:5" ht="22.5" customHeight="1">
      <c r="A23" s="71" t="s">
        <v>35</v>
      </c>
      <c r="B23" s="635" t="s">
        <v>36</v>
      </c>
      <c r="C23" s="636"/>
      <c r="D23" s="86"/>
      <c r="E23" s="86"/>
    </row>
    <row r="24" spans="1:5" ht="9.75">
      <c r="A24" s="71" t="s">
        <v>37</v>
      </c>
      <c r="B24" s="635" t="s">
        <v>38</v>
      </c>
      <c r="C24" s="636"/>
      <c r="D24" s="86"/>
      <c r="E24" s="86"/>
    </row>
    <row r="25" spans="1:5" ht="22.5" customHeight="1">
      <c r="A25" s="72" t="s">
        <v>39</v>
      </c>
      <c r="B25" s="637" t="s">
        <v>40</v>
      </c>
      <c r="C25" s="637"/>
      <c r="D25" s="86"/>
      <c r="E25" s="86"/>
    </row>
    <row r="26" spans="1:5" ht="29.25" customHeight="1">
      <c r="A26" s="70" t="s">
        <v>488</v>
      </c>
      <c r="B26" s="638" t="s">
        <v>41</v>
      </c>
      <c r="C26" s="639"/>
      <c r="D26" s="231">
        <f>SUM(D27:D30)</f>
        <v>0</v>
      </c>
      <c r="E26" s="231">
        <f>SUM(E27:E30)</f>
        <v>0</v>
      </c>
    </row>
    <row r="27" spans="1:5" ht="9.75">
      <c r="A27" s="71" t="s">
        <v>42</v>
      </c>
      <c r="B27" s="634" t="s">
        <v>43</v>
      </c>
      <c r="C27" s="634"/>
      <c r="D27" s="86"/>
      <c r="E27" s="86"/>
    </row>
    <row r="28" spans="1:5" ht="9.75">
      <c r="A28" s="71" t="s">
        <v>44</v>
      </c>
      <c r="B28" s="634" t="s">
        <v>45</v>
      </c>
      <c r="C28" s="634"/>
      <c r="D28" s="86"/>
      <c r="E28" s="86"/>
    </row>
    <row r="29" spans="1:5" ht="9.75">
      <c r="A29" s="71" t="s">
        <v>46</v>
      </c>
      <c r="B29" s="634" t="s">
        <v>47</v>
      </c>
      <c r="C29" s="634"/>
      <c r="D29" s="86"/>
      <c r="E29" s="86"/>
    </row>
    <row r="30" spans="1:5" ht="22.5" customHeight="1">
      <c r="A30" s="73" t="s">
        <v>48</v>
      </c>
      <c r="B30" s="637" t="s">
        <v>49</v>
      </c>
      <c r="C30" s="637"/>
      <c r="D30" s="87"/>
      <c r="E30" s="87"/>
    </row>
    <row r="31" spans="1:5" ht="22.5" customHeight="1">
      <c r="A31" s="73"/>
      <c r="B31" s="640" t="s">
        <v>50</v>
      </c>
      <c r="C31" s="640"/>
      <c r="D31" s="240">
        <f>D11+D12+D26</f>
        <v>3758</v>
      </c>
      <c r="E31" s="240">
        <f>E11+E12+E26</f>
        <v>1283</v>
      </c>
    </row>
    <row r="32" spans="1:5" ht="9.75">
      <c r="A32" s="71" t="s">
        <v>503</v>
      </c>
      <c r="B32" s="635" t="s">
        <v>534</v>
      </c>
      <c r="C32" s="636"/>
      <c r="D32" s="86"/>
      <c r="E32" s="86"/>
    </row>
    <row r="33" spans="1:5" ht="9.75">
      <c r="A33" s="71" t="s">
        <v>505</v>
      </c>
      <c r="B33" s="635" t="s">
        <v>536</v>
      </c>
      <c r="C33" s="636"/>
      <c r="D33" s="86"/>
      <c r="E33" s="86"/>
    </row>
    <row r="34" spans="1:5" ht="9.75">
      <c r="A34" s="641" t="s">
        <v>507</v>
      </c>
      <c r="B34" s="637" t="s">
        <v>51</v>
      </c>
      <c r="C34" s="637"/>
      <c r="D34" s="642"/>
      <c r="E34" s="642"/>
    </row>
    <row r="35" spans="1:5" ht="9.75">
      <c r="A35" s="641"/>
      <c r="B35" s="637"/>
      <c r="C35" s="637"/>
      <c r="D35" s="642"/>
      <c r="E35" s="642"/>
    </row>
    <row r="36" spans="1:5" ht="22.5" customHeight="1">
      <c r="A36" s="71" t="s">
        <v>509</v>
      </c>
      <c r="B36" s="635" t="s">
        <v>539</v>
      </c>
      <c r="C36" s="636"/>
      <c r="D36" s="86"/>
      <c r="E36" s="86"/>
    </row>
    <row r="37" spans="1:5" ht="9.75">
      <c r="A37" s="71"/>
      <c r="B37" s="643" t="s">
        <v>52</v>
      </c>
      <c r="C37" s="644"/>
      <c r="D37" s="231">
        <f>SUM(D11+D12+D26+D32+D33+D34+D36)</f>
        <v>3758</v>
      </c>
      <c r="E37" s="231">
        <f>SUM(E11+E12+E26+E32+E33+E34+E36)</f>
        <v>1283</v>
      </c>
    </row>
    <row r="38" spans="1:5" ht="22.5" customHeight="1">
      <c r="A38" s="71" t="s">
        <v>511</v>
      </c>
      <c r="B38" s="635" t="s">
        <v>162</v>
      </c>
      <c r="C38" s="636"/>
      <c r="D38" s="86"/>
      <c r="E38" s="86"/>
    </row>
    <row r="39" spans="1:5" ht="9.75">
      <c r="A39" s="71" t="s">
        <v>513</v>
      </c>
      <c r="B39" s="635" t="s">
        <v>544</v>
      </c>
      <c r="C39" s="636"/>
      <c r="D39" s="86"/>
      <c r="E39" s="86"/>
    </row>
    <row r="40" spans="1:5" ht="9.75">
      <c r="A40" s="71" t="s">
        <v>515</v>
      </c>
      <c r="B40" s="635" t="s">
        <v>546</v>
      </c>
      <c r="C40" s="636"/>
      <c r="D40" s="86"/>
      <c r="E40" s="86"/>
    </row>
    <row r="41" spans="1:5" ht="9.75">
      <c r="A41" s="71"/>
      <c r="B41" s="643" t="s">
        <v>53</v>
      </c>
      <c r="C41" s="644"/>
      <c r="D41" s="231">
        <f>SUM(D11+D12+D26+D32+D33+D34+D36+D38+D39+D40)</f>
        <v>3758</v>
      </c>
      <c r="E41" s="231">
        <f>SUM(E11+E12+E26+E32+E33+E34+E36+E38+E39+E40)</f>
        <v>1283</v>
      </c>
    </row>
    <row r="42" spans="1:5" ht="11.25">
      <c r="A42" s="645" t="s">
        <v>547</v>
      </c>
      <c r="B42" s="646"/>
      <c r="C42" s="646"/>
      <c r="D42" s="646"/>
      <c r="E42" s="647"/>
    </row>
    <row r="43" spans="1:5" ht="9.75">
      <c r="A43" s="71" t="s">
        <v>548</v>
      </c>
      <c r="B43" s="634" t="s">
        <v>279</v>
      </c>
      <c r="C43" s="634"/>
      <c r="D43" s="1"/>
      <c r="E43" s="1"/>
    </row>
    <row r="44" spans="1:5" ht="9.75">
      <c r="A44" s="71" t="s">
        <v>549</v>
      </c>
      <c r="B44" s="634" t="s">
        <v>280</v>
      </c>
      <c r="C44" s="634"/>
      <c r="D44" s="1"/>
      <c r="E44" s="1"/>
    </row>
    <row r="45" spans="1:5" ht="27.75" customHeight="1">
      <c r="A45" s="73" t="s">
        <v>550</v>
      </c>
      <c r="B45" s="637" t="s">
        <v>61</v>
      </c>
      <c r="C45" s="637"/>
      <c r="D45" s="77"/>
      <c r="E45" s="77"/>
    </row>
    <row r="46" spans="1:5" ht="9.75">
      <c r="A46" s="71" t="s">
        <v>551</v>
      </c>
      <c r="B46" s="634" t="s">
        <v>552</v>
      </c>
      <c r="C46" s="634"/>
      <c r="D46" s="1"/>
      <c r="E46" s="1"/>
    </row>
    <row r="47" spans="1:5" ht="9.75">
      <c r="A47" s="71" t="s">
        <v>553</v>
      </c>
      <c r="B47" s="634" t="s">
        <v>554</v>
      </c>
      <c r="C47" s="634"/>
      <c r="D47" s="1"/>
      <c r="E47" s="1"/>
    </row>
    <row r="48" spans="1:5" ht="27.75" customHeight="1">
      <c r="A48" s="73" t="s">
        <v>555</v>
      </c>
      <c r="B48" s="637" t="s">
        <v>67</v>
      </c>
      <c r="C48" s="637"/>
      <c r="D48" s="77"/>
      <c r="E48" s="77"/>
    </row>
    <row r="49" spans="1:5" ht="22.5" customHeight="1">
      <c r="A49" s="73" t="s">
        <v>560</v>
      </c>
      <c r="B49" s="637" t="s">
        <v>154</v>
      </c>
      <c r="C49" s="637"/>
      <c r="D49" s="77"/>
      <c r="E49" s="77"/>
    </row>
    <row r="50" spans="1:5" ht="22.5" customHeight="1">
      <c r="A50" s="73" t="s">
        <v>562</v>
      </c>
      <c r="B50" s="637" t="s">
        <v>68</v>
      </c>
      <c r="C50" s="637"/>
      <c r="D50" s="77"/>
      <c r="E50" s="77"/>
    </row>
    <row r="51" spans="1:5" ht="22.5" customHeight="1">
      <c r="A51" s="72" t="s">
        <v>564</v>
      </c>
      <c r="B51" s="648" t="s">
        <v>69</v>
      </c>
      <c r="C51" s="648"/>
      <c r="D51" s="1"/>
      <c r="E51" s="1"/>
    </row>
    <row r="52" spans="1:5" ht="22.5" customHeight="1">
      <c r="A52" s="72" t="s">
        <v>565</v>
      </c>
      <c r="B52" s="648" t="s">
        <v>70</v>
      </c>
      <c r="C52" s="648"/>
      <c r="D52" s="1"/>
      <c r="E52" s="1"/>
    </row>
    <row r="53" spans="1:5" ht="9.75">
      <c r="A53" s="72" t="s">
        <v>567</v>
      </c>
      <c r="B53" s="649" t="s">
        <v>71</v>
      </c>
      <c r="C53" s="648"/>
      <c r="D53" s="1"/>
      <c r="E53" s="1"/>
    </row>
    <row r="54" spans="1:5" ht="9.75">
      <c r="A54" s="72" t="s">
        <v>568</v>
      </c>
      <c r="B54" s="649" t="s">
        <v>72</v>
      </c>
      <c r="C54" s="648"/>
      <c r="D54" s="1"/>
      <c r="E54" s="1"/>
    </row>
    <row r="55" spans="1:5" ht="22.5" customHeight="1">
      <c r="A55" s="72" t="s">
        <v>570</v>
      </c>
      <c r="B55" s="649" t="s">
        <v>73</v>
      </c>
      <c r="C55" s="648"/>
      <c r="D55" s="1"/>
      <c r="E55" s="1"/>
    </row>
    <row r="56" spans="1:5" ht="22.5" customHeight="1">
      <c r="A56" s="74" t="s">
        <v>572</v>
      </c>
      <c r="B56" s="649" t="s">
        <v>75</v>
      </c>
      <c r="C56" s="648"/>
      <c r="D56" s="1"/>
      <c r="E56" s="1"/>
    </row>
    <row r="57" spans="1:5" ht="9.75">
      <c r="A57" s="74" t="s">
        <v>74</v>
      </c>
      <c r="B57" s="649" t="s">
        <v>76</v>
      </c>
      <c r="C57" s="648"/>
      <c r="D57" s="1"/>
      <c r="E57" s="1"/>
    </row>
    <row r="58" spans="1:5" ht="9.75">
      <c r="A58" s="74" t="s">
        <v>575</v>
      </c>
      <c r="B58" s="650" t="s">
        <v>77</v>
      </c>
      <c r="C58" s="633"/>
      <c r="D58" s="1"/>
      <c r="E58" s="1"/>
    </row>
    <row r="59" spans="1:5" ht="9.75">
      <c r="A59" s="74" t="s">
        <v>577</v>
      </c>
      <c r="B59" s="650" t="s">
        <v>78</v>
      </c>
      <c r="C59" s="633"/>
      <c r="D59" s="1"/>
      <c r="E59" s="1"/>
    </row>
    <row r="60" spans="1:5" ht="9.75">
      <c r="A60" s="74" t="s">
        <v>579</v>
      </c>
      <c r="B60" s="650" t="s">
        <v>79</v>
      </c>
      <c r="C60" s="633"/>
      <c r="D60" s="1"/>
      <c r="E60" s="1"/>
    </row>
    <row r="61" spans="1:5" ht="9.75">
      <c r="A61" s="74" t="s">
        <v>581</v>
      </c>
      <c r="B61" s="650" t="s">
        <v>583</v>
      </c>
      <c r="C61" s="633"/>
      <c r="D61" s="1"/>
      <c r="E61" s="1"/>
    </row>
    <row r="62" spans="1:5" ht="9.75">
      <c r="A62" s="75" t="s">
        <v>301</v>
      </c>
      <c r="B62" s="651" t="s">
        <v>185</v>
      </c>
      <c r="C62" s="652"/>
      <c r="D62" s="241">
        <f>SUM(D43:D61)</f>
        <v>0</v>
      </c>
      <c r="E62" s="241">
        <f>SUM(E43:E61)</f>
        <v>0</v>
      </c>
    </row>
    <row r="63" spans="1:5" ht="11.25">
      <c r="A63" s="653" t="s">
        <v>584</v>
      </c>
      <c r="B63" s="654"/>
      <c r="C63" s="654"/>
      <c r="D63" s="655"/>
      <c r="E63" s="656"/>
    </row>
    <row r="64" spans="1:5" ht="9.75">
      <c r="A64" s="76" t="s">
        <v>446</v>
      </c>
      <c r="B64" s="657" t="s">
        <v>82</v>
      </c>
      <c r="C64" s="632"/>
      <c r="D64" s="231">
        <f>SUM(D65:D72)</f>
        <v>0</v>
      </c>
      <c r="E64" s="231">
        <f>SUM(E65:E72)</f>
        <v>0</v>
      </c>
    </row>
    <row r="65" spans="1:5" ht="9.75">
      <c r="A65" s="74" t="s">
        <v>585</v>
      </c>
      <c r="B65" s="650" t="s">
        <v>83</v>
      </c>
      <c r="C65" s="633"/>
      <c r="D65" s="1"/>
      <c r="E65" s="1"/>
    </row>
    <row r="66" spans="1:5" ht="9.75">
      <c r="A66" s="74" t="s">
        <v>587</v>
      </c>
      <c r="B66" s="650" t="s">
        <v>589</v>
      </c>
      <c r="C66" s="633"/>
      <c r="D66" s="1"/>
      <c r="E66" s="1"/>
    </row>
    <row r="67" spans="1:5" ht="9.75">
      <c r="A67" s="74" t="s">
        <v>625</v>
      </c>
      <c r="B67" s="650" t="s">
        <v>626</v>
      </c>
      <c r="C67" s="633"/>
      <c r="D67" s="1"/>
      <c r="E67" s="1"/>
    </row>
    <row r="68" spans="1:5" ht="9.75">
      <c r="A68" s="74" t="s">
        <v>627</v>
      </c>
      <c r="B68" s="650" t="s">
        <v>132</v>
      </c>
      <c r="C68" s="633"/>
      <c r="D68" s="1"/>
      <c r="E68" s="1"/>
    </row>
    <row r="69" spans="1:5" ht="9.75">
      <c r="A69" s="74" t="s">
        <v>629</v>
      </c>
      <c r="B69" s="650" t="s">
        <v>630</v>
      </c>
      <c r="C69" s="633"/>
      <c r="D69" s="1"/>
      <c r="E69" s="1"/>
    </row>
    <row r="70" spans="1:5" ht="9.75">
      <c r="A70" s="74" t="s">
        <v>631</v>
      </c>
      <c r="B70" s="650" t="s">
        <v>133</v>
      </c>
      <c r="C70" s="633"/>
      <c r="D70" s="1"/>
      <c r="E70" s="1"/>
    </row>
    <row r="71" spans="1:5" ht="22.5" customHeight="1">
      <c r="A71" s="74" t="s">
        <v>633</v>
      </c>
      <c r="B71" s="650" t="s">
        <v>590</v>
      </c>
      <c r="C71" s="633"/>
      <c r="D71" s="1"/>
      <c r="E71" s="1"/>
    </row>
    <row r="72" spans="1:5" ht="9.75">
      <c r="A72" s="74" t="s">
        <v>634</v>
      </c>
      <c r="B72" s="650" t="s">
        <v>134</v>
      </c>
      <c r="C72" s="633"/>
      <c r="D72" s="1"/>
      <c r="E72" s="1"/>
    </row>
    <row r="73" spans="1:5" ht="9.75">
      <c r="A73" s="76" t="s">
        <v>636</v>
      </c>
      <c r="B73" s="657" t="s">
        <v>621</v>
      </c>
      <c r="C73" s="632"/>
      <c r="D73" s="231">
        <f>SUM(D74:D82)</f>
        <v>0</v>
      </c>
      <c r="E73" s="231">
        <f>SUM(E74:E82)</f>
        <v>0</v>
      </c>
    </row>
    <row r="74" spans="1:5" ht="9.75">
      <c r="A74" s="74" t="s">
        <v>637</v>
      </c>
      <c r="B74" s="650" t="s">
        <v>135</v>
      </c>
      <c r="C74" s="633"/>
      <c r="D74" s="1"/>
      <c r="E74" s="1"/>
    </row>
    <row r="75" spans="1:5" ht="9.75">
      <c r="A75" s="74" t="s">
        <v>639</v>
      </c>
      <c r="B75" s="650" t="s">
        <v>136</v>
      </c>
      <c r="C75" s="633"/>
      <c r="D75" s="1"/>
      <c r="E75" s="1"/>
    </row>
    <row r="76" spans="1:5" ht="22.5" customHeight="1">
      <c r="A76" s="74" t="s">
        <v>641</v>
      </c>
      <c r="B76" s="650" t="s">
        <v>137</v>
      </c>
      <c r="C76" s="633"/>
      <c r="D76" s="1"/>
      <c r="E76" s="1"/>
    </row>
    <row r="77" spans="1:5" ht="22.5" customHeight="1">
      <c r="A77" s="74" t="s">
        <v>642</v>
      </c>
      <c r="B77" s="650" t="s">
        <v>138</v>
      </c>
      <c r="C77" s="633"/>
      <c r="D77" s="1"/>
      <c r="E77" s="1"/>
    </row>
    <row r="78" spans="1:5" ht="9.75">
      <c r="A78" s="74" t="s">
        <v>643</v>
      </c>
      <c r="B78" s="650" t="s">
        <v>139</v>
      </c>
      <c r="C78" s="633"/>
      <c r="D78" s="1"/>
      <c r="E78" s="1"/>
    </row>
    <row r="79" spans="1:5" ht="9.75">
      <c r="A79" s="74" t="s">
        <v>645</v>
      </c>
      <c r="B79" s="650" t="s">
        <v>646</v>
      </c>
      <c r="C79" s="633"/>
      <c r="D79" s="1"/>
      <c r="E79" s="1"/>
    </row>
    <row r="80" spans="1:5" ht="9.75">
      <c r="A80" s="74" t="s">
        <v>647</v>
      </c>
      <c r="B80" s="650" t="s">
        <v>140</v>
      </c>
      <c r="C80" s="633"/>
      <c r="D80" s="1"/>
      <c r="E80" s="1"/>
    </row>
    <row r="81" spans="1:5" ht="22.5" customHeight="1">
      <c r="A81" s="74" t="s">
        <v>648</v>
      </c>
      <c r="B81" s="650" t="s">
        <v>141</v>
      </c>
      <c r="C81" s="633"/>
      <c r="D81" s="1"/>
      <c r="E81" s="1"/>
    </row>
    <row r="82" spans="1:5" ht="22.5" customHeight="1">
      <c r="A82" s="74" t="s">
        <v>649</v>
      </c>
      <c r="B82" s="650" t="s">
        <v>620</v>
      </c>
      <c r="C82" s="633"/>
      <c r="D82" s="1"/>
      <c r="E82" s="1"/>
    </row>
    <row r="83" spans="1:5" ht="9.75">
      <c r="A83" s="74" t="s">
        <v>651</v>
      </c>
      <c r="B83" s="650" t="s">
        <v>142</v>
      </c>
      <c r="C83" s="633"/>
      <c r="D83" s="1"/>
      <c r="E83" s="1"/>
    </row>
    <row r="84" spans="1:5" ht="22.5" customHeight="1">
      <c r="A84" s="74" t="s">
        <v>653</v>
      </c>
      <c r="B84" s="650" t="s">
        <v>143</v>
      </c>
      <c r="C84" s="633"/>
      <c r="D84" s="1"/>
      <c r="E84" s="1"/>
    </row>
    <row r="85" spans="1:5" ht="22.5" customHeight="1">
      <c r="A85" s="74" t="s">
        <v>655</v>
      </c>
      <c r="B85" s="650" t="s">
        <v>146</v>
      </c>
      <c r="C85" s="633"/>
      <c r="D85" s="1"/>
      <c r="E85" s="1"/>
    </row>
    <row r="86" spans="1:5" ht="22.5" customHeight="1">
      <c r="A86" s="74" t="s">
        <v>658</v>
      </c>
      <c r="B86" s="650" t="s">
        <v>147</v>
      </c>
      <c r="C86" s="633"/>
      <c r="D86" s="1"/>
      <c r="E86" s="1"/>
    </row>
    <row r="87" spans="1:5" ht="9.75">
      <c r="A87" s="74" t="s">
        <v>665</v>
      </c>
      <c r="B87" s="650" t="s">
        <v>148</v>
      </c>
      <c r="C87" s="633"/>
      <c r="D87" s="1"/>
      <c r="E87" s="1"/>
    </row>
    <row r="88" spans="1:5" ht="9.75">
      <c r="A88" s="74" t="s">
        <v>667</v>
      </c>
      <c r="B88" s="650" t="s">
        <v>913</v>
      </c>
      <c r="C88" s="633"/>
      <c r="D88" s="1"/>
      <c r="E88" s="1"/>
    </row>
    <row r="89" spans="1:5" ht="9.75">
      <c r="A89" s="74" t="s">
        <v>914</v>
      </c>
      <c r="B89" s="650" t="s">
        <v>915</v>
      </c>
      <c r="C89" s="633"/>
      <c r="D89" s="1"/>
      <c r="E89" s="1"/>
    </row>
    <row r="90" spans="1:5" ht="9.75">
      <c r="A90" s="75" t="s">
        <v>340</v>
      </c>
      <c r="B90" s="651" t="s">
        <v>149</v>
      </c>
      <c r="C90" s="652"/>
      <c r="D90" s="231">
        <f>SUM(D64+D73+D83+D84+D85+D86+D87+D88+D89)</f>
        <v>0</v>
      </c>
      <c r="E90" s="231">
        <f>SUM(E64+E73+E83+E84+E85+E86+E87+E88+E89)</f>
        <v>0</v>
      </c>
    </row>
    <row r="91" spans="1:5" ht="9.75">
      <c r="A91" s="75" t="s">
        <v>375</v>
      </c>
      <c r="B91" s="651" t="s">
        <v>588</v>
      </c>
      <c r="C91" s="652"/>
      <c r="D91" s="231">
        <f>D41+D62+D90</f>
        <v>3758</v>
      </c>
      <c r="E91" s="231">
        <f>E41+E62+E90</f>
        <v>1283</v>
      </c>
    </row>
    <row r="92" spans="1:5" ht="9.75">
      <c r="A92" s="75" t="s">
        <v>451</v>
      </c>
      <c r="B92" s="651" t="s">
        <v>150</v>
      </c>
      <c r="C92" s="652"/>
      <c r="D92" s="1"/>
      <c r="E92" s="1"/>
    </row>
    <row r="93" spans="1:5" ht="22.5" customHeight="1">
      <c r="A93" s="75" t="s">
        <v>452</v>
      </c>
      <c r="B93" s="651" t="s">
        <v>151</v>
      </c>
      <c r="C93" s="652"/>
      <c r="D93" s="1"/>
      <c r="E93" s="1"/>
    </row>
    <row r="94" spans="1:5" ht="22.5" customHeight="1">
      <c r="A94" s="75" t="s">
        <v>453</v>
      </c>
      <c r="B94" s="651" t="s">
        <v>152</v>
      </c>
      <c r="C94" s="652"/>
      <c r="D94" s="1"/>
      <c r="E94" s="1"/>
    </row>
    <row r="95" spans="1:5" ht="22.5" customHeight="1">
      <c r="A95" s="75" t="s">
        <v>454</v>
      </c>
      <c r="B95" s="651" t="s">
        <v>153</v>
      </c>
      <c r="C95" s="652"/>
      <c r="D95" s="1"/>
      <c r="E95" s="1"/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8" customWidth="1"/>
    <col min="13" max="16384" width="9.140625" style="36" customWidth="1"/>
  </cols>
  <sheetData>
    <row r="1" spans="1:12" s="35" customFormat="1" ht="12" thickBot="1">
      <c r="A1" s="562" t="s">
        <v>682</v>
      </c>
      <c r="B1" s="562"/>
      <c r="C1" s="562"/>
      <c r="D1" s="562"/>
      <c r="E1" s="562"/>
      <c r="F1" s="137"/>
      <c r="G1" s="137"/>
      <c r="H1" s="137"/>
      <c r="I1" s="137"/>
      <c r="J1" s="137"/>
      <c r="K1" s="137"/>
      <c r="L1" s="137"/>
    </row>
    <row r="2" spans="1:6" s="35" customFormat="1" ht="15.75">
      <c r="A2" s="549" t="s">
        <v>198</v>
      </c>
      <c r="B2" s="550"/>
      <c r="C2" s="559"/>
      <c r="D2" s="573"/>
      <c r="E2" s="574"/>
      <c r="F2" s="188"/>
    </row>
    <row r="3" spans="1:12" ht="15.75">
      <c r="A3" s="549" t="s">
        <v>197</v>
      </c>
      <c r="B3" s="550"/>
      <c r="C3" s="566"/>
      <c r="D3" s="601"/>
      <c r="E3" s="602"/>
      <c r="F3" s="188"/>
      <c r="G3" s="36"/>
      <c r="H3" s="36"/>
      <c r="I3" s="36"/>
      <c r="J3" s="36"/>
      <c r="K3" s="36"/>
      <c r="L3" s="36"/>
    </row>
    <row r="4" spans="1:5" ht="15.75">
      <c r="A4" s="549" t="s">
        <v>480</v>
      </c>
      <c r="B4" s="550"/>
      <c r="C4" s="479" t="str">
        <f>IF(ISBLANK(Polročná_správa!B12),"  ",Polročná_správa!B12)</f>
        <v>STP akciová spoločnosť Michalovce</v>
      </c>
      <c r="D4" s="666"/>
      <c r="E4" s="667"/>
    </row>
    <row r="5" spans="1:5" ht="15.75">
      <c r="A5" s="549" t="s">
        <v>281</v>
      </c>
      <c r="B5" s="553"/>
      <c r="C5" s="479" t="str">
        <f>IF(ISBLANK(Polročná_správa!E6),"  ",Polročná_správa!E6)</f>
        <v>31650058</v>
      </c>
      <c r="D5" s="668"/>
      <c r="E5" s="669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62" t="s">
        <v>447</v>
      </c>
      <c r="B7" s="663"/>
      <c r="C7" s="578" t="s">
        <v>613</v>
      </c>
      <c r="D7" s="670" t="s">
        <v>449</v>
      </c>
      <c r="E7" s="670" t="s">
        <v>448</v>
      </c>
    </row>
    <row r="8" spans="1:5" ht="44.25" customHeight="1">
      <c r="A8" s="664"/>
      <c r="B8" s="665"/>
      <c r="C8" s="578"/>
      <c r="D8" s="556"/>
      <c r="E8" s="556" t="s">
        <v>195</v>
      </c>
    </row>
    <row r="9" spans="1:5" ht="12.75">
      <c r="A9" s="660"/>
      <c r="B9" s="661"/>
      <c r="C9" s="112"/>
      <c r="D9" s="136"/>
      <c r="E9" s="136"/>
    </row>
    <row r="10" spans="1:5" ht="12.75">
      <c r="A10" s="660"/>
      <c r="B10" s="661"/>
      <c r="C10" s="112"/>
      <c r="D10" s="1"/>
      <c r="E10" s="1"/>
    </row>
    <row r="11" spans="1:5" ht="12.75">
      <c r="A11" s="660"/>
      <c r="B11" s="661"/>
      <c r="C11" s="112"/>
      <c r="D11" s="136"/>
      <c r="E11" s="136"/>
    </row>
    <row r="12" spans="1:5" ht="12.75">
      <c r="A12" s="660"/>
      <c r="B12" s="661"/>
      <c r="C12" s="112"/>
      <c r="D12" s="136"/>
      <c r="E12" s="136"/>
    </row>
    <row r="13" spans="1:5" ht="12.75">
      <c r="A13" s="660"/>
      <c r="B13" s="661"/>
      <c r="C13" s="112"/>
      <c r="D13" s="1"/>
      <c r="E13" s="1"/>
    </row>
    <row r="14" spans="1:5" ht="12.75">
      <c r="A14" s="660"/>
      <c r="B14" s="661"/>
      <c r="C14" s="112"/>
      <c r="D14" s="1"/>
      <c r="E14" s="1"/>
    </row>
    <row r="15" spans="1:5" ht="12.75">
      <c r="A15" s="660"/>
      <c r="B15" s="661"/>
      <c r="C15" s="112"/>
      <c r="D15" s="1"/>
      <c r="E15" s="1"/>
    </row>
    <row r="16" spans="1:5" ht="12.75">
      <c r="A16" s="660"/>
      <c r="B16" s="661"/>
      <c r="C16" s="112"/>
      <c r="D16" s="1"/>
      <c r="E16" s="1"/>
    </row>
    <row r="17" spans="1:5" ht="12.75">
      <c r="A17" s="660"/>
      <c r="B17" s="661"/>
      <c r="C17" s="112"/>
      <c r="D17" s="1"/>
      <c r="E17" s="1"/>
    </row>
    <row r="18" spans="1:5" ht="12.75">
      <c r="A18" s="660"/>
      <c r="B18" s="661"/>
      <c r="C18" s="112"/>
      <c r="D18" s="1"/>
      <c r="E18" s="1"/>
    </row>
    <row r="19" spans="1:5" ht="12.75">
      <c r="A19" s="660"/>
      <c r="B19" s="661"/>
      <c r="C19" s="112"/>
      <c r="D19" s="1"/>
      <c r="E19" s="1"/>
    </row>
    <row r="20" spans="1:5" ht="12.75">
      <c r="A20" s="660"/>
      <c r="B20" s="661"/>
      <c r="C20" s="112"/>
      <c r="D20" s="1"/>
      <c r="E20" s="1"/>
    </row>
    <row r="21" spans="1:5" ht="12.75">
      <c r="A21" s="660"/>
      <c r="B21" s="661"/>
      <c r="C21" s="112"/>
      <c r="D21" s="136"/>
      <c r="E21" s="136"/>
    </row>
    <row r="22" spans="1:5" ht="12.75">
      <c r="A22" s="660"/>
      <c r="B22" s="661"/>
      <c r="C22" s="112"/>
      <c r="D22" s="1"/>
      <c r="E22" s="1"/>
    </row>
    <row r="23" spans="1:5" ht="12.75">
      <c r="A23" s="660"/>
      <c r="B23" s="661"/>
      <c r="C23" s="112"/>
      <c r="D23" s="1"/>
      <c r="E23" s="1"/>
    </row>
    <row r="24" spans="1:5" ht="12.75">
      <c r="A24" s="660"/>
      <c r="B24" s="661"/>
      <c r="C24" s="112"/>
      <c r="D24" s="1"/>
      <c r="E24" s="1"/>
    </row>
    <row r="25" spans="1:5" ht="12.75">
      <c r="A25" s="660"/>
      <c r="B25" s="661"/>
      <c r="C25" s="112"/>
      <c r="D25" s="1"/>
      <c r="E25" s="1"/>
    </row>
    <row r="26" spans="1:5" ht="12.75">
      <c r="A26" s="660"/>
      <c r="B26" s="661"/>
      <c r="C26" s="112"/>
      <c r="D26" s="1"/>
      <c r="E26" s="1"/>
    </row>
    <row r="27" spans="1:5" ht="12.75">
      <c r="A27" s="660"/>
      <c r="B27" s="661"/>
      <c r="C27" s="112"/>
      <c r="D27" s="1"/>
      <c r="E27" s="1"/>
    </row>
    <row r="28" spans="1:5" ht="12.75">
      <c r="A28" s="660"/>
      <c r="B28" s="661"/>
      <c r="C28" s="112"/>
      <c r="D28" s="1"/>
      <c r="E28" s="1"/>
    </row>
    <row r="29" spans="1:5" ht="12.75">
      <c r="A29" s="660"/>
      <c r="B29" s="661"/>
      <c r="C29" s="112"/>
      <c r="D29" s="1"/>
      <c r="E29" s="1"/>
    </row>
    <row r="30" spans="1:5" ht="12.75">
      <c r="A30" s="660"/>
      <c r="B30" s="661"/>
      <c r="C30" s="112"/>
      <c r="D30" s="1"/>
      <c r="E30" s="1"/>
    </row>
    <row r="31" spans="1:5" ht="12.75">
      <c r="A31" s="660"/>
      <c r="B31" s="661"/>
      <c r="C31" s="112"/>
      <c r="D31" s="136"/>
      <c r="E31" s="136"/>
    </row>
    <row r="32" spans="1:5" ht="12.75">
      <c r="A32" s="660"/>
      <c r="B32" s="661"/>
      <c r="C32" s="112"/>
      <c r="D32" s="1"/>
      <c r="E32" s="1"/>
    </row>
    <row r="33" spans="1:5" ht="12.75">
      <c r="A33" s="660"/>
      <c r="B33" s="661"/>
      <c r="C33" s="112"/>
      <c r="D33" s="1"/>
      <c r="E33" s="1"/>
    </row>
    <row r="34" spans="1:5" ht="12.75">
      <c r="A34" s="660"/>
      <c r="B34" s="661"/>
      <c r="C34" s="112"/>
      <c r="D34" s="1"/>
      <c r="E34" s="1"/>
    </row>
    <row r="35" spans="1:5" ht="12.75">
      <c r="A35" s="660"/>
      <c r="B35" s="661"/>
      <c r="C35" s="112"/>
      <c r="D35" s="1"/>
      <c r="E35" s="1"/>
    </row>
    <row r="36" spans="1:5" ht="12.75">
      <c r="A36" s="660"/>
      <c r="B36" s="661"/>
      <c r="C36" s="112"/>
      <c r="D36" s="1"/>
      <c r="E36" s="1"/>
    </row>
    <row r="37" spans="1:5" ht="12.75">
      <c r="A37" s="660"/>
      <c r="B37" s="661"/>
      <c r="C37" s="112"/>
      <c r="D37" s="1"/>
      <c r="E37" s="1"/>
    </row>
    <row r="38" spans="1:5" ht="12.75">
      <c r="A38" s="660"/>
      <c r="B38" s="661"/>
      <c r="C38" s="112"/>
      <c r="D38" s="1"/>
      <c r="E38" s="1"/>
    </row>
    <row r="39" spans="1:5" ht="12.75">
      <c r="A39" s="660"/>
      <c r="B39" s="661"/>
      <c r="C39" s="112"/>
      <c r="D39" s="1"/>
      <c r="E39" s="1"/>
    </row>
    <row r="40" spans="1:5" ht="12.75">
      <c r="A40" s="660"/>
      <c r="B40" s="661"/>
      <c r="C40" s="112"/>
      <c r="D40" s="136"/>
      <c r="E40" s="136"/>
    </row>
    <row r="41" spans="1:5" ht="12.75">
      <c r="A41" s="660"/>
      <c r="B41" s="661"/>
      <c r="C41" s="112"/>
      <c r="D41" s="136"/>
      <c r="E41" s="136"/>
    </row>
    <row r="42" spans="1:5" ht="12.75">
      <c r="A42" s="660"/>
      <c r="B42" s="661"/>
      <c r="C42" s="112"/>
      <c r="D42" s="1"/>
      <c r="E42" s="1"/>
    </row>
    <row r="43" spans="1:5" ht="12.75">
      <c r="A43" s="660"/>
      <c r="B43" s="661"/>
      <c r="C43" s="112"/>
      <c r="D43" s="1"/>
      <c r="E43" s="1"/>
    </row>
    <row r="44" spans="1:5" ht="12.75">
      <c r="A44" s="660"/>
      <c r="B44" s="661"/>
      <c r="C44" s="112"/>
      <c r="D44" s="1"/>
      <c r="E44" s="1"/>
    </row>
    <row r="45" spans="1:5" ht="12.75">
      <c r="A45" s="660"/>
      <c r="B45" s="661"/>
      <c r="C45" s="112"/>
      <c r="D45" s="1"/>
      <c r="E45" s="1"/>
    </row>
    <row r="46" spans="1:5" ht="12.75">
      <c r="A46" s="660"/>
      <c r="B46" s="661"/>
      <c r="C46" s="112"/>
      <c r="D46" s="1"/>
      <c r="E46" s="1"/>
    </row>
    <row r="47" spans="1:5" ht="12.75">
      <c r="A47" s="660"/>
      <c r="B47" s="661"/>
      <c r="C47" s="112"/>
      <c r="D47" s="1"/>
      <c r="E47" s="1"/>
    </row>
    <row r="48" spans="1:5" ht="12.75">
      <c r="A48" s="660"/>
      <c r="B48" s="661"/>
      <c r="C48" s="112"/>
      <c r="D48" s="1"/>
      <c r="E48" s="1"/>
    </row>
    <row r="49" spans="1:5" ht="12.75">
      <c r="A49" s="660"/>
      <c r="B49" s="661"/>
      <c r="C49" s="112"/>
      <c r="D49" s="136"/>
      <c r="E49" s="136"/>
    </row>
    <row r="50" spans="1:5" ht="12.75">
      <c r="A50" s="660"/>
      <c r="B50" s="661"/>
      <c r="C50" s="112"/>
      <c r="D50" s="1"/>
      <c r="E50" s="1"/>
    </row>
    <row r="51" spans="1:5" ht="12.75">
      <c r="A51" s="660"/>
      <c r="B51" s="661"/>
      <c r="C51" s="112"/>
      <c r="D51" s="1"/>
      <c r="E51" s="1"/>
    </row>
    <row r="52" spans="1:5" ht="12.75">
      <c r="A52" s="660"/>
      <c r="B52" s="661"/>
      <c r="C52" s="112"/>
      <c r="D52" s="1"/>
      <c r="E52" s="1"/>
    </row>
    <row r="53" spans="1:5" ht="12.75">
      <c r="A53" s="660"/>
      <c r="B53" s="661"/>
      <c r="C53" s="112"/>
      <c r="D53" s="1"/>
      <c r="E53" s="1"/>
    </row>
    <row r="54" spans="1:5" ht="12.75">
      <c r="A54" s="660"/>
      <c r="B54" s="661"/>
      <c r="C54" s="112"/>
      <c r="D54" s="1"/>
      <c r="E54" s="1"/>
    </row>
    <row r="55" spans="1:5" ht="12.75">
      <c r="A55" s="660"/>
      <c r="B55" s="661"/>
      <c r="C55" s="112"/>
      <c r="D55" s="1"/>
      <c r="E55" s="1"/>
    </row>
    <row r="56" spans="1:5" ht="12.75">
      <c r="A56" s="660"/>
      <c r="B56" s="661"/>
      <c r="C56" s="112"/>
      <c r="D56" s="136"/>
      <c r="E56" s="136"/>
    </row>
    <row r="57" spans="1:5" ht="12.75">
      <c r="A57" s="660"/>
      <c r="B57" s="661"/>
      <c r="C57" s="112"/>
      <c r="D57" s="1"/>
      <c r="E57" s="1"/>
    </row>
    <row r="58" spans="1:5" ht="12.75">
      <c r="A58" s="660"/>
      <c r="B58" s="661"/>
      <c r="C58" s="112"/>
      <c r="D58" s="1"/>
      <c r="E58" s="1"/>
    </row>
    <row r="59" spans="1:5" ht="12.75">
      <c r="A59" s="660"/>
      <c r="B59" s="661"/>
      <c r="C59" s="112"/>
      <c r="D59" s="1"/>
      <c r="E59" s="1"/>
    </row>
    <row r="60" spans="1:5" ht="12.75">
      <c r="A60" s="660"/>
      <c r="B60" s="661"/>
      <c r="C60" s="112"/>
      <c r="D60" s="1"/>
      <c r="E60" s="1"/>
    </row>
    <row r="61" spans="1:5" ht="12.75">
      <c r="A61" s="660"/>
      <c r="B61" s="661"/>
      <c r="C61" s="112"/>
      <c r="D61" s="1"/>
      <c r="E61" s="1"/>
    </row>
    <row r="62" spans="1:5" ht="12.75">
      <c r="A62" s="660"/>
      <c r="B62" s="661"/>
      <c r="C62" s="112"/>
      <c r="D62" s="1"/>
      <c r="E62" s="1"/>
    </row>
    <row r="63" spans="1:5" ht="12.75">
      <c r="A63" s="660"/>
      <c r="B63" s="661"/>
      <c r="C63" s="112"/>
      <c r="D63" s="1"/>
      <c r="E63" s="1"/>
    </row>
    <row r="64" spans="1:5" ht="12.75">
      <c r="A64" s="660"/>
      <c r="B64" s="661"/>
      <c r="C64" s="112"/>
      <c r="D64" s="136"/>
      <c r="E64" s="136"/>
    </row>
    <row r="65" spans="1:5" ht="12.75">
      <c r="A65" s="660"/>
      <c r="B65" s="661"/>
      <c r="C65" s="112"/>
      <c r="D65" s="1"/>
      <c r="E65" s="1"/>
    </row>
    <row r="66" spans="1:5" ht="12.75">
      <c r="A66" s="660"/>
      <c r="B66" s="661"/>
      <c r="C66" s="112"/>
      <c r="D66" s="1"/>
      <c r="E66" s="1"/>
    </row>
    <row r="67" spans="1:5" ht="12.75">
      <c r="A67" s="660"/>
      <c r="B67" s="661"/>
      <c r="C67" s="112"/>
      <c r="D67" s="1"/>
      <c r="E67" s="1"/>
    </row>
    <row r="68" spans="1:5" ht="12.75">
      <c r="A68" s="660"/>
      <c r="B68" s="661"/>
      <c r="C68" s="112"/>
      <c r="D68" s="1"/>
      <c r="E68" s="1"/>
    </row>
    <row r="69" spans="1:5" ht="12.75">
      <c r="A69" s="660"/>
      <c r="B69" s="661"/>
      <c r="C69" s="112"/>
      <c r="D69" s="1"/>
      <c r="E69" s="1"/>
    </row>
    <row r="70" spans="1:5" ht="12.75">
      <c r="A70" s="660"/>
      <c r="B70" s="661"/>
      <c r="C70" s="112"/>
      <c r="D70" s="136"/>
      <c r="E70" s="136"/>
    </row>
    <row r="71" spans="1:5" ht="12.75">
      <c r="A71" s="660"/>
      <c r="B71" s="661"/>
      <c r="C71" s="112"/>
      <c r="D71" s="1"/>
      <c r="E71" s="1"/>
    </row>
    <row r="72" spans="1:5" ht="12.75">
      <c r="A72" s="660"/>
      <c r="B72" s="661"/>
      <c r="C72" s="112"/>
      <c r="D72" s="1"/>
      <c r="E72" s="1"/>
    </row>
    <row r="73" spans="1:5" ht="12.75">
      <c r="A73" s="660"/>
      <c r="B73" s="661"/>
      <c r="C73" s="112"/>
      <c r="D73" s="136"/>
      <c r="E73" s="136"/>
    </row>
    <row r="74" spans="1:5" ht="9.75">
      <c r="A74" s="138"/>
      <c r="B74" s="140"/>
      <c r="C74" s="141"/>
      <c r="D74" s="142"/>
      <c r="E74" s="142"/>
    </row>
    <row r="75" spans="1:5" ht="9.75">
      <c r="A75" s="138"/>
      <c r="B75" s="143"/>
      <c r="C75" s="141"/>
      <c r="D75" s="142"/>
      <c r="E75" s="142"/>
    </row>
    <row r="76" spans="1:5" ht="9.75">
      <c r="A76" s="138"/>
      <c r="B76" s="143"/>
      <c r="C76" s="141"/>
      <c r="D76" s="142"/>
      <c r="E76" s="142"/>
    </row>
    <row r="77" spans="1:5" ht="9.75">
      <c r="A77" s="138"/>
      <c r="B77" s="143"/>
      <c r="C77" s="141"/>
      <c r="D77" s="142"/>
      <c r="E77" s="142"/>
    </row>
    <row r="78" spans="1:5" ht="9.75">
      <c r="A78" s="138"/>
      <c r="B78" s="143"/>
      <c r="C78" s="141"/>
      <c r="D78" s="142"/>
      <c r="E78" s="142"/>
    </row>
    <row r="79" spans="1:5" ht="9.75">
      <c r="A79" s="138"/>
      <c r="B79" s="143"/>
      <c r="C79" s="141"/>
      <c r="D79" s="142"/>
      <c r="E79" s="142"/>
    </row>
    <row r="80" spans="1:5" ht="9.75">
      <c r="A80" s="138"/>
      <c r="B80" s="143"/>
      <c r="C80" s="141"/>
      <c r="D80" s="142"/>
      <c r="E80" s="142"/>
    </row>
    <row r="81" spans="1:5" ht="9.75">
      <c r="A81" s="138"/>
      <c r="B81" s="143"/>
      <c r="C81" s="141"/>
      <c r="D81" s="142"/>
      <c r="E81" s="142"/>
    </row>
    <row r="82" spans="1:5" ht="9.75">
      <c r="A82" s="138"/>
      <c r="B82" s="143"/>
      <c r="C82" s="141"/>
      <c r="D82" s="142"/>
      <c r="E82" s="142"/>
    </row>
    <row r="83" spans="1:5" ht="9.75">
      <c r="A83" s="138"/>
      <c r="B83" s="143"/>
      <c r="C83" s="141"/>
      <c r="D83" s="142"/>
      <c r="E83" s="142"/>
    </row>
    <row r="84" spans="1:5" ht="9.75">
      <c r="A84" s="138"/>
      <c r="B84" s="143"/>
      <c r="C84" s="141"/>
      <c r="D84" s="142"/>
      <c r="E84" s="142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30:B30"/>
    <mergeCell ref="A31:B31"/>
    <mergeCell ref="A32:B32"/>
    <mergeCell ref="A25:B25"/>
    <mergeCell ref="A26:B26"/>
    <mergeCell ref="A27:B27"/>
    <mergeCell ref="A28:B28"/>
    <mergeCell ref="A29:B29"/>
    <mergeCell ref="A24:B24"/>
    <mergeCell ref="A17:B17"/>
    <mergeCell ref="A18:B18"/>
    <mergeCell ref="A19:B19"/>
    <mergeCell ref="A20:B20"/>
    <mergeCell ref="A22:B22"/>
    <mergeCell ref="A23:B23"/>
    <mergeCell ref="A16:B16"/>
    <mergeCell ref="A11:B11"/>
    <mergeCell ref="A12:B12"/>
    <mergeCell ref="A21:B21"/>
    <mergeCell ref="A14:B14"/>
    <mergeCell ref="A15:B15"/>
    <mergeCell ref="C4:E4"/>
    <mergeCell ref="A5:B5"/>
    <mergeCell ref="C5:E5"/>
    <mergeCell ref="A13:B13"/>
    <mergeCell ref="A2:B2"/>
    <mergeCell ref="A9:B9"/>
    <mergeCell ref="A10:B10"/>
    <mergeCell ref="A1:E1"/>
    <mergeCell ref="A3:B3"/>
    <mergeCell ref="C3:E3"/>
    <mergeCell ref="C7:C8"/>
    <mergeCell ref="A7:B8"/>
    <mergeCell ref="A4:B4"/>
    <mergeCell ref="C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62" t="s">
        <v>683</v>
      </c>
      <c r="B1" s="562"/>
      <c r="C1" s="562"/>
      <c r="D1" s="562"/>
      <c r="E1" s="562"/>
      <c r="F1" s="562"/>
      <c r="G1" s="562"/>
    </row>
    <row r="2" spans="1:7" s="35" customFormat="1" ht="15.75">
      <c r="A2" s="549" t="s">
        <v>198</v>
      </c>
      <c r="B2" s="550"/>
      <c r="C2" s="559"/>
      <c r="D2" s="560"/>
      <c r="E2" s="560"/>
      <c r="F2" s="560"/>
      <c r="G2" s="561"/>
    </row>
    <row r="3" spans="1:7" ht="15.75">
      <c r="A3" s="549" t="s">
        <v>197</v>
      </c>
      <c r="B3" s="550"/>
      <c r="C3" s="559"/>
      <c r="D3" s="560"/>
      <c r="E3" s="560"/>
      <c r="F3" s="560"/>
      <c r="G3" s="561"/>
    </row>
    <row r="4" spans="1:7" ht="15.75">
      <c r="A4" s="549" t="s">
        <v>480</v>
      </c>
      <c r="B4" s="550"/>
      <c r="C4" s="479" t="str">
        <f>IF(ISBLANK(Polročná_správa!B12),"  ",Polročná_správa!B12)</f>
        <v>STP akciová spoločnosť Michalovce</v>
      </c>
      <c r="D4" s="666"/>
      <c r="E4" s="666"/>
      <c r="F4" s="666"/>
      <c r="G4" s="667"/>
    </row>
    <row r="5" spans="1:32" ht="15.75">
      <c r="A5" s="549" t="s">
        <v>281</v>
      </c>
      <c r="B5" s="553"/>
      <c r="C5" s="479" t="str">
        <f>IF(ISBLANK(Polročná_správa!E6),"  ",Polročná_správa!E6)</f>
        <v>31650058</v>
      </c>
      <c r="D5" s="668"/>
      <c r="E5" s="668"/>
      <c r="F5" s="668"/>
      <c r="G5" s="669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62" t="s">
        <v>447</v>
      </c>
      <c r="B7" s="663"/>
      <c r="C7" s="578" t="s">
        <v>613</v>
      </c>
      <c r="D7" s="670" t="s">
        <v>449</v>
      </c>
      <c r="E7" s="670" t="s">
        <v>614</v>
      </c>
      <c r="F7" s="98"/>
      <c r="G7" s="670" t="s">
        <v>196</v>
      </c>
    </row>
    <row r="8" spans="1:7" ht="35.25" customHeight="1">
      <c r="A8" s="664"/>
      <c r="B8" s="665"/>
      <c r="C8" s="578"/>
      <c r="D8" s="556"/>
      <c r="E8" s="556" t="s">
        <v>195</v>
      </c>
      <c r="F8" s="99"/>
      <c r="G8" s="556" t="s">
        <v>195</v>
      </c>
    </row>
    <row r="9" spans="1:7" ht="12.75">
      <c r="A9" s="660"/>
      <c r="B9" s="661"/>
      <c r="C9" s="112"/>
      <c r="D9" s="136"/>
      <c r="E9" s="136"/>
      <c r="F9" s="139"/>
      <c r="G9" s="136"/>
    </row>
    <row r="10" spans="1:7" ht="12.75">
      <c r="A10" s="660"/>
      <c r="B10" s="661"/>
      <c r="C10" s="112"/>
      <c r="D10" s="1"/>
      <c r="E10" s="1"/>
      <c r="F10" s="100"/>
      <c r="G10" s="1"/>
    </row>
    <row r="11" spans="1:7" ht="12.75">
      <c r="A11" s="660"/>
      <c r="B11" s="661"/>
      <c r="C11" s="112"/>
      <c r="D11" s="136"/>
      <c r="E11" s="136"/>
      <c r="F11" s="139"/>
      <c r="G11" s="136"/>
    </row>
    <row r="12" spans="1:7" ht="12.75">
      <c r="A12" s="660"/>
      <c r="B12" s="661"/>
      <c r="C12" s="112"/>
      <c r="D12" s="136"/>
      <c r="E12" s="136"/>
      <c r="F12" s="139"/>
      <c r="G12" s="136"/>
    </row>
    <row r="13" spans="1:7" ht="12.75">
      <c r="A13" s="660"/>
      <c r="B13" s="661"/>
      <c r="C13" s="112"/>
      <c r="D13" s="1"/>
      <c r="E13" s="1"/>
      <c r="F13" s="100"/>
      <c r="G13" s="1"/>
    </row>
    <row r="14" spans="1:7" ht="12.75">
      <c r="A14" s="660"/>
      <c r="B14" s="661"/>
      <c r="C14" s="112"/>
      <c r="D14" s="1"/>
      <c r="E14" s="1"/>
      <c r="F14" s="100"/>
      <c r="G14" s="1"/>
    </row>
    <row r="15" spans="1:7" ht="12.75">
      <c r="A15" s="660"/>
      <c r="B15" s="661"/>
      <c r="C15" s="112"/>
      <c r="D15" s="1"/>
      <c r="E15" s="1"/>
      <c r="F15" s="100"/>
      <c r="G15" s="1"/>
    </row>
    <row r="16" spans="1:7" ht="12.75">
      <c r="A16" s="660"/>
      <c r="B16" s="661"/>
      <c r="C16" s="112"/>
      <c r="D16" s="1"/>
      <c r="E16" s="1"/>
      <c r="F16" s="100"/>
      <c r="G16" s="1"/>
    </row>
    <row r="17" spans="1:7" ht="12.75">
      <c r="A17" s="660"/>
      <c r="B17" s="661"/>
      <c r="C17" s="112"/>
      <c r="D17" s="1"/>
      <c r="E17" s="1"/>
      <c r="F17" s="100"/>
      <c r="G17" s="1"/>
    </row>
    <row r="18" spans="1:7" ht="12.75">
      <c r="A18" s="660"/>
      <c r="B18" s="661"/>
      <c r="C18" s="112"/>
      <c r="D18" s="1"/>
      <c r="E18" s="1"/>
      <c r="F18" s="100"/>
      <c r="G18" s="1"/>
    </row>
    <row r="19" spans="1:7" ht="12.75">
      <c r="A19" s="660"/>
      <c r="B19" s="661"/>
      <c r="C19" s="112"/>
      <c r="D19" s="1"/>
      <c r="E19" s="1"/>
      <c r="F19" s="100"/>
      <c r="G19" s="1"/>
    </row>
    <row r="20" spans="1:7" ht="12.75">
      <c r="A20" s="660"/>
      <c r="B20" s="661"/>
      <c r="C20" s="112"/>
      <c r="D20" s="1"/>
      <c r="E20" s="1"/>
      <c r="F20" s="100"/>
      <c r="G20" s="1"/>
    </row>
    <row r="21" spans="1:7" ht="12.75">
      <c r="A21" s="660"/>
      <c r="B21" s="661"/>
      <c r="C21" s="112"/>
      <c r="D21" s="136"/>
      <c r="E21" s="136"/>
      <c r="F21" s="139"/>
      <c r="G21" s="136"/>
    </row>
    <row r="22" spans="1:7" ht="12.75">
      <c r="A22" s="660"/>
      <c r="B22" s="661"/>
      <c r="C22" s="112"/>
      <c r="D22" s="1"/>
      <c r="E22" s="1"/>
      <c r="F22" s="100"/>
      <c r="G22" s="1"/>
    </row>
    <row r="23" spans="1:7" ht="12.75">
      <c r="A23" s="660"/>
      <c r="B23" s="661"/>
      <c r="C23" s="112"/>
      <c r="D23" s="1"/>
      <c r="E23" s="1"/>
      <c r="F23" s="100"/>
      <c r="G23" s="1"/>
    </row>
    <row r="24" spans="1:7" ht="12.75">
      <c r="A24" s="660"/>
      <c r="B24" s="661"/>
      <c r="C24" s="112"/>
      <c r="D24" s="1"/>
      <c r="E24" s="1"/>
      <c r="F24" s="100"/>
      <c r="G24" s="1"/>
    </row>
    <row r="25" spans="1:7" ht="12.75">
      <c r="A25" s="660"/>
      <c r="B25" s="661"/>
      <c r="C25" s="112"/>
      <c r="D25" s="1"/>
      <c r="E25" s="1"/>
      <c r="F25" s="100"/>
      <c r="G25" s="1"/>
    </row>
    <row r="26" spans="1:7" ht="12.75">
      <c r="A26" s="660"/>
      <c r="B26" s="661"/>
      <c r="C26" s="112"/>
      <c r="D26" s="1"/>
      <c r="E26" s="1"/>
      <c r="F26" s="100"/>
      <c r="G26" s="1"/>
    </row>
    <row r="27" spans="1:7" ht="12.75">
      <c r="A27" s="660"/>
      <c r="B27" s="661"/>
      <c r="C27" s="112"/>
      <c r="D27" s="1"/>
      <c r="E27" s="1"/>
      <c r="F27" s="100"/>
      <c r="G27" s="1"/>
    </row>
    <row r="28" spans="1:7" ht="12.75">
      <c r="A28" s="660"/>
      <c r="B28" s="661"/>
      <c r="C28" s="112"/>
      <c r="D28" s="1"/>
      <c r="E28" s="1"/>
      <c r="F28" s="100"/>
      <c r="G28" s="1"/>
    </row>
    <row r="29" spans="1:7" ht="12.75">
      <c r="A29" s="660"/>
      <c r="B29" s="661"/>
      <c r="C29" s="112"/>
      <c r="D29" s="1"/>
      <c r="E29" s="1"/>
      <c r="F29" s="100"/>
      <c r="G29" s="1"/>
    </row>
    <row r="30" spans="1:7" ht="12.75">
      <c r="A30" s="660"/>
      <c r="B30" s="661"/>
      <c r="C30" s="112"/>
      <c r="D30" s="1"/>
      <c r="E30" s="1"/>
      <c r="F30" s="100"/>
      <c r="G30" s="1"/>
    </row>
    <row r="31" spans="1:7" ht="12.75">
      <c r="A31" s="660"/>
      <c r="B31" s="661"/>
      <c r="C31" s="112"/>
      <c r="D31" s="136"/>
      <c r="E31" s="136"/>
      <c r="F31" s="139"/>
      <c r="G31" s="136"/>
    </row>
    <row r="32" spans="1:7" ht="12.75">
      <c r="A32" s="660"/>
      <c r="B32" s="661"/>
      <c r="C32" s="112"/>
      <c r="D32" s="1"/>
      <c r="E32" s="1"/>
      <c r="F32" s="100"/>
      <c r="G32" s="1"/>
    </row>
    <row r="33" spans="1:7" ht="12.75">
      <c r="A33" s="660"/>
      <c r="B33" s="661"/>
      <c r="C33" s="112"/>
      <c r="D33" s="1"/>
      <c r="E33" s="1"/>
      <c r="F33" s="100"/>
      <c r="G33" s="1"/>
    </row>
    <row r="34" spans="1:7" ht="12.75">
      <c r="A34" s="660"/>
      <c r="B34" s="661"/>
      <c r="C34" s="112"/>
      <c r="D34" s="1"/>
      <c r="E34" s="1"/>
      <c r="F34" s="100"/>
      <c r="G34" s="1"/>
    </row>
    <row r="35" spans="1:7" ht="12.75">
      <c r="A35" s="660"/>
      <c r="B35" s="661"/>
      <c r="C35" s="112"/>
      <c r="D35" s="1"/>
      <c r="E35" s="1"/>
      <c r="F35" s="100"/>
      <c r="G35" s="1"/>
    </row>
    <row r="36" spans="1:7" ht="12.75">
      <c r="A36" s="660"/>
      <c r="B36" s="661"/>
      <c r="C36" s="112"/>
      <c r="D36" s="1"/>
      <c r="E36" s="1"/>
      <c r="F36" s="100"/>
      <c r="G36" s="1"/>
    </row>
    <row r="37" spans="1:7" ht="12.75">
      <c r="A37" s="660"/>
      <c r="B37" s="661"/>
      <c r="C37" s="112"/>
      <c r="D37" s="1"/>
      <c r="E37" s="1"/>
      <c r="F37" s="100"/>
      <c r="G37" s="1"/>
    </row>
    <row r="38" spans="1:7" ht="12.75">
      <c r="A38" s="660"/>
      <c r="B38" s="661"/>
      <c r="C38" s="112"/>
      <c r="D38" s="1"/>
      <c r="E38" s="1"/>
      <c r="F38" s="100"/>
      <c r="G38" s="1"/>
    </row>
    <row r="39" spans="1:7" ht="12.75">
      <c r="A39" s="660"/>
      <c r="B39" s="661"/>
      <c r="C39" s="112"/>
      <c r="D39" s="1"/>
      <c r="E39" s="1"/>
      <c r="F39" s="100"/>
      <c r="G39" s="1"/>
    </row>
    <row r="40" spans="1:7" ht="12.75">
      <c r="A40" s="660"/>
      <c r="B40" s="661"/>
      <c r="C40" s="112"/>
      <c r="D40" s="136"/>
      <c r="E40" s="136"/>
      <c r="F40" s="139"/>
      <c r="G40" s="136"/>
    </row>
    <row r="41" spans="1:7" ht="12.75">
      <c r="A41" s="660"/>
      <c r="B41" s="661"/>
      <c r="C41" s="112"/>
      <c r="D41" s="136"/>
      <c r="E41" s="136"/>
      <c r="F41" s="139"/>
      <c r="G41" s="136"/>
    </row>
    <row r="42" spans="1:7" ht="12.75">
      <c r="A42" s="660"/>
      <c r="B42" s="661"/>
      <c r="C42" s="112"/>
      <c r="D42" s="1"/>
      <c r="E42" s="1"/>
      <c r="F42" s="100"/>
      <c r="G42" s="1"/>
    </row>
    <row r="43" spans="1:7" ht="12.75">
      <c r="A43" s="660"/>
      <c r="B43" s="661"/>
      <c r="C43" s="112"/>
      <c r="D43" s="1"/>
      <c r="E43" s="1"/>
      <c r="F43" s="100"/>
      <c r="G43" s="1"/>
    </row>
    <row r="44" spans="1:7" ht="12.75">
      <c r="A44" s="660"/>
      <c r="B44" s="661"/>
      <c r="C44" s="112"/>
      <c r="D44" s="1"/>
      <c r="E44" s="1"/>
      <c r="F44" s="100"/>
      <c r="G44" s="1"/>
    </row>
    <row r="45" spans="1:7" ht="12.75">
      <c r="A45" s="660"/>
      <c r="B45" s="661"/>
      <c r="C45" s="112"/>
      <c r="D45" s="1"/>
      <c r="E45" s="1"/>
      <c r="F45" s="100"/>
      <c r="G45" s="1"/>
    </row>
    <row r="46" spans="1:7" ht="12.75">
      <c r="A46" s="660"/>
      <c r="B46" s="661"/>
      <c r="C46" s="112"/>
      <c r="D46" s="1"/>
      <c r="E46" s="1"/>
      <c r="F46" s="100"/>
      <c r="G46" s="1"/>
    </row>
    <row r="47" spans="1:7" ht="12.75">
      <c r="A47" s="660"/>
      <c r="B47" s="661"/>
      <c r="C47" s="112"/>
      <c r="D47" s="1"/>
      <c r="E47" s="1"/>
      <c r="F47" s="100"/>
      <c r="G47" s="1"/>
    </row>
    <row r="48" spans="1:7" ht="12.75">
      <c r="A48" s="660"/>
      <c r="B48" s="661"/>
      <c r="C48" s="112"/>
      <c r="D48" s="1"/>
      <c r="E48" s="1"/>
      <c r="F48" s="100"/>
      <c r="G48" s="1"/>
    </row>
    <row r="49" spans="1:7" ht="12.75">
      <c r="A49" s="660"/>
      <c r="B49" s="661"/>
      <c r="C49" s="112"/>
      <c r="D49" s="136"/>
      <c r="E49" s="136"/>
      <c r="F49" s="139"/>
      <c r="G49" s="136"/>
    </row>
    <row r="50" spans="1:7" ht="12.75">
      <c r="A50" s="660"/>
      <c r="B50" s="661"/>
      <c r="C50" s="112"/>
      <c r="D50" s="1"/>
      <c r="E50" s="1"/>
      <c r="F50" s="100"/>
      <c r="G50" s="1"/>
    </row>
    <row r="51" spans="1:7" ht="12.75">
      <c r="A51" s="660"/>
      <c r="B51" s="661"/>
      <c r="C51" s="112"/>
      <c r="D51" s="1"/>
      <c r="E51" s="1"/>
      <c r="F51" s="100"/>
      <c r="G51" s="1"/>
    </row>
    <row r="52" spans="1:7" ht="12.75">
      <c r="A52" s="660"/>
      <c r="B52" s="661"/>
      <c r="C52" s="112"/>
      <c r="D52" s="1"/>
      <c r="E52" s="1"/>
      <c r="F52" s="100"/>
      <c r="G52" s="1"/>
    </row>
    <row r="53" spans="1:7" ht="12.75">
      <c r="A53" s="660"/>
      <c r="B53" s="661"/>
      <c r="C53" s="112"/>
      <c r="D53" s="1"/>
      <c r="E53" s="1"/>
      <c r="F53" s="100"/>
      <c r="G53" s="1"/>
    </row>
    <row r="54" spans="1:7" ht="12.75">
      <c r="A54" s="660"/>
      <c r="B54" s="661"/>
      <c r="C54" s="112"/>
      <c r="D54" s="1"/>
      <c r="E54" s="1"/>
      <c r="F54" s="100"/>
      <c r="G54" s="1"/>
    </row>
    <row r="55" spans="1:7" ht="12.75">
      <c r="A55" s="660"/>
      <c r="B55" s="661"/>
      <c r="C55" s="112"/>
      <c r="D55" s="1"/>
      <c r="E55" s="1"/>
      <c r="F55" s="100"/>
      <c r="G55" s="1"/>
    </row>
    <row r="56" spans="1:7" ht="12.75">
      <c r="A56" s="660"/>
      <c r="B56" s="661"/>
      <c r="C56" s="112"/>
      <c r="D56" s="136"/>
      <c r="E56" s="136"/>
      <c r="F56" s="139"/>
      <c r="G56" s="136"/>
    </row>
    <row r="57" spans="1:7" ht="12.75">
      <c r="A57" s="660"/>
      <c r="B57" s="661"/>
      <c r="C57" s="112"/>
      <c r="D57" s="1"/>
      <c r="E57" s="1"/>
      <c r="F57" s="100"/>
      <c r="G57" s="1"/>
    </row>
    <row r="58" spans="1:7" ht="12.75">
      <c r="A58" s="660"/>
      <c r="B58" s="661"/>
      <c r="C58" s="112"/>
      <c r="D58" s="1"/>
      <c r="E58" s="1"/>
      <c r="F58" s="100"/>
      <c r="G58" s="1"/>
    </row>
    <row r="59" spans="1:7" ht="12.75">
      <c r="A59" s="660"/>
      <c r="B59" s="661"/>
      <c r="C59" s="112"/>
      <c r="D59" s="1"/>
      <c r="E59" s="1"/>
      <c r="F59" s="100"/>
      <c r="G59" s="1"/>
    </row>
    <row r="60" spans="1:7" ht="12.75">
      <c r="A60" s="660"/>
      <c r="B60" s="661"/>
      <c r="C60" s="112"/>
      <c r="D60" s="1"/>
      <c r="E60" s="1"/>
      <c r="F60" s="100"/>
      <c r="G60" s="1"/>
    </row>
    <row r="61" spans="1:7" ht="12.75">
      <c r="A61" s="660"/>
      <c r="B61" s="661"/>
      <c r="C61" s="112"/>
      <c r="D61" s="1"/>
      <c r="E61" s="1"/>
      <c r="F61" s="100"/>
      <c r="G61" s="1"/>
    </row>
    <row r="62" spans="1:7" ht="12.75">
      <c r="A62" s="660"/>
      <c r="B62" s="661"/>
      <c r="C62" s="112"/>
      <c r="D62" s="1"/>
      <c r="E62" s="1"/>
      <c r="F62" s="100"/>
      <c r="G62" s="1"/>
    </row>
    <row r="63" spans="1:7" ht="12.75">
      <c r="A63" s="660"/>
      <c r="B63" s="661"/>
      <c r="C63" s="112"/>
      <c r="D63" s="1"/>
      <c r="E63" s="1"/>
      <c r="F63" s="100"/>
      <c r="G63" s="1"/>
    </row>
    <row r="64" spans="1:7" ht="12.75">
      <c r="A64" s="660"/>
      <c r="B64" s="661"/>
      <c r="C64" s="112"/>
      <c r="D64" s="136"/>
      <c r="E64" s="136"/>
      <c r="F64" s="139"/>
      <c r="G64" s="136"/>
    </row>
    <row r="65" spans="1:7" ht="12.75">
      <c r="A65" s="660"/>
      <c r="B65" s="661"/>
      <c r="C65" s="112"/>
      <c r="D65" s="1"/>
      <c r="E65" s="1"/>
      <c r="F65" s="100"/>
      <c r="G65" s="1"/>
    </row>
    <row r="66" spans="1:7" ht="12.75">
      <c r="A66" s="660"/>
      <c r="B66" s="661"/>
      <c r="C66" s="112"/>
      <c r="D66" s="1"/>
      <c r="E66" s="1"/>
      <c r="F66" s="100"/>
      <c r="G66" s="1"/>
    </row>
    <row r="67" spans="1:7" ht="12.75">
      <c r="A67" s="660"/>
      <c r="B67" s="661"/>
      <c r="C67" s="112"/>
      <c r="D67" s="1"/>
      <c r="E67" s="1"/>
      <c r="F67" s="100"/>
      <c r="G67" s="1"/>
    </row>
    <row r="68" spans="1:7" ht="12.75">
      <c r="A68" s="660"/>
      <c r="B68" s="661"/>
      <c r="C68" s="112"/>
      <c r="D68" s="1"/>
      <c r="E68" s="1"/>
      <c r="F68" s="100"/>
      <c r="G68" s="1"/>
    </row>
    <row r="69" spans="1:7" ht="12.75">
      <c r="A69" s="660"/>
      <c r="B69" s="661"/>
      <c r="C69" s="112"/>
      <c r="D69" s="1"/>
      <c r="E69" s="1"/>
      <c r="F69" s="100"/>
      <c r="G69" s="1"/>
    </row>
    <row r="70" spans="1:7" ht="12.75">
      <c r="A70" s="660"/>
      <c r="B70" s="661"/>
      <c r="C70" s="112"/>
      <c r="D70" s="136"/>
      <c r="E70" s="136"/>
      <c r="F70" s="139"/>
      <c r="G70" s="136"/>
    </row>
    <row r="71" spans="1:7" ht="12.75">
      <c r="A71" s="660"/>
      <c r="B71" s="661"/>
      <c r="C71" s="112"/>
      <c r="D71" s="1"/>
      <c r="E71" s="1"/>
      <c r="F71" s="100"/>
      <c r="G71" s="1"/>
    </row>
    <row r="72" spans="1:7" ht="12.75">
      <c r="A72" s="660"/>
      <c r="B72" s="661"/>
      <c r="C72" s="112"/>
      <c r="D72" s="1"/>
      <c r="E72" s="1"/>
      <c r="F72" s="100"/>
      <c r="G72" s="1"/>
    </row>
    <row r="73" spans="1:7" ht="12.75">
      <c r="A73" s="660"/>
      <c r="B73" s="661"/>
      <c r="C73" s="112"/>
      <c r="D73" s="136"/>
      <c r="E73" s="136"/>
      <c r="F73" s="139"/>
      <c r="G73" s="136"/>
    </row>
    <row r="74" spans="1:7" ht="9.75">
      <c r="A74" s="138"/>
      <c r="B74" s="140"/>
      <c r="C74" s="141"/>
      <c r="D74" s="142"/>
      <c r="E74" s="142"/>
      <c r="F74" s="142"/>
      <c r="G74" s="142"/>
    </row>
    <row r="75" spans="1:7" ht="9.75">
      <c r="A75" s="138"/>
      <c r="B75" s="143"/>
      <c r="C75" s="141"/>
      <c r="D75" s="142"/>
      <c r="E75" s="142"/>
      <c r="F75" s="142"/>
      <c r="G75" s="142"/>
    </row>
    <row r="76" spans="1:7" ht="9.75">
      <c r="A76" s="138"/>
      <c r="B76" s="143"/>
      <c r="C76" s="141"/>
      <c r="D76" s="142"/>
      <c r="E76" s="142"/>
      <c r="F76" s="142"/>
      <c r="G76" s="142"/>
    </row>
    <row r="77" spans="1:7" ht="9.75">
      <c r="A77" s="138"/>
      <c r="B77" s="143"/>
      <c r="C77" s="141"/>
      <c r="D77" s="142"/>
      <c r="E77" s="142"/>
      <c r="F77" s="142"/>
      <c r="G77" s="142"/>
    </row>
    <row r="78" spans="1:7" ht="9.75">
      <c r="A78" s="138"/>
      <c r="B78" s="143"/>
      <c r="C78" s="141"/>
      <c r="D78" s="142"/>
      <c r="E78" s="142"/>
      <c r="F78" s="142"/>
      <c r="G78" s="142"/>
    </row>
    <row r="79" spans="1:7" ht="9.75">
      <c r="A79" s="138"/>
      <c r="B79" s="143"/>
      <c r="C79" s="141"/>
      <c r="D79" s="142"/>
      <c r="E79" s="142"/>
      <c r="F79" s="142"/>
      <c r="G79" s="142"/>
    </row>
    <row r="80" spans="1:7" ht="9.75">
      <c r="A80" s="138"/>
      <c r="B80" s="143"/>
      <c r="C80" s="141"/>
      <c r="D80" s="142"/>
      <c r="E80" s="142"/>
      <c r="F80" s="142"/>
      <c r="G80" s="142"/>
    </row>
    <row r="81" spans="1:7" ht="9.75">
      <c r="A81" s="138"/>
      <c r="B81" s="143"/>
      <c r="C81" s="141"/>
      <c r="D81" s="142"/>
      <c r="E81" s="142"/>
      <c r="F81" s="142"/>
      <c r="G81" s="142"/>
    </row>
    <row r="82" spans="1:7" ht="9.75">
      <c r="A82" s="138"/>
      <c r="B82" s="143"/>
      <c r="C82" s="141"/>
      <c r="D82" s="142"/>
      <c r="E82" s="142"/>
      <c r="F82" s="142"/>
      <c r="G82" s="142"/>
    </row>
    <row r="83" spans="1:7" ht="9.75">
      <c r="A83" s="138"/>
      <c r="B83" s="143"/>
      <c r="C83" s="141"/>
      <c r="D83" s="142"/>
      <c r="E83" s="142"/>
      <c r="F83" s="142"/>
      <c r="G83" s="142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G5"/>
    <mergeCell ref="A7:B8"/>
    <mergeCell ref="C7:C8"/>
    <mergeCell ref="A1:G1"/>
    <mergeCell ref="A3:B3"/>
    <mergeCell ref="C3:G3"/>
    <mergeCell ref="A4:B4"/>
    <mergeCell ref="C4:G4"/>
    <mergeCell ref="A2:B2"/>
    <mergeCell ref="C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2011-04-12T11:00:45Z</cp:lastPrinted>
  <dcterms:created xsi:type="dcterms:W3CDTF">2002-10-09T11:25:34Z</dcterms:created>
  <dcterms:modified xsi:type="dcterms:W3CDTF">2017-09-19T10:29:45Z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